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1">'Commentaires'!$A$1:$D$16</definedName>
    <definedName name="_xlnm.Print_Area" localSheetId="2">'Dépouillement'!$A$1:$AG$19</definedName>
  </definedNames>
  <calcPr fullCalcOnLoad="1"/>
</workbook>
</file>

<file path=xl/sharedStrings.xml><?xml version="1.0" encoding="utf-8"?>
<sst xmlns="http://schemas.openxmlformats.org/spreadsheetml/2006/main" count="101" uniqueCount="58">
  <si>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</si>
  <si>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</si>
  <si>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</si>
  <si>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</si>
  <si>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</si>
  <si>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</si>
  <si>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</si>
  <si>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</si>
  <si>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</si>
  <si>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Total</t>
  </si>
  <si>
    <t>médiane</t>
  </si>
  <si>
    <t>médiane heure</t>
  </si>
  <si>
    <t>Points forts</t>
  </si>
  <si>
    <t>Propositions</t>
  </si>
  <si>
    <t>Quos colligati domum medendi celsius.</t>
  </si>
  <si>
    <t>Situation et contexte</t>
  </si>
  <si>
    <t>Cours et évaluation</t>
  </si>
  <si>
    <t>Participation et travail</t>
  </si>
  <si>
    <t>intérêt 1.</t>
  </si>
  <si>
    <t>riche 2.</t>
  </si>
  <si>
    <t>importance 3.</t>
  </si>
  <si>
    <t>coordonné 4.</t>
  </si>
  <si>
    <t>prérequis 5.</t>
  </si>
  <si>
    <t>obj. clairs 6.</t>
  </si>
  <si>
    <t>obj. atteints 7.</t>
  </si>
  <si>
    <t>structuré 8.</t>
  </si>
  <si>
    <t>clareté 9.</t>
  </si>
  <si>
    <t>difficulté tests 21</t>
  </si>
  <si>
    <t>équilibre 10.</t>
  </si>
  <si>
    <t>stimulant 11.</t>
  </si>
  <si>
    <t>rythme 12.</t>
  </si>
  <si>
    <t>climat 13.</t>
  </si>
  <si>
    <t>expression 14.</t>
  </si>
  <si>
    <t>disponibilité 15.</t>
  </si>
  <si>
    <t>réponses 16.</t>
  </si>
  <si>
    <t>amélioration 17.</t>
  </si>
  <si>
    <t>supports 18.</t>
  </si>
  <si>
    <t>documentation 19.</t>
  </si>
  <si>
    <t>préparation tests 20.</t>
  </si>
  <si>
    <t>formulation 22.</t>
  </si>
  <si>
    <t>nombre 23.</t>
  </si>
  <si>
    <t>difficulté 24.</t>
  </si>
  <si>
    <t>assimilation 25.</t>
  </si>
  <si>
    <t>coordination 26.</t>
  </si>
  <si>
    <t>feedbacks 27.</t>
  </si>
  <si>
    <t>participation 28.</t>
  </si>
  <si>
    <t>utilisation doc 30.</t>
  </si>
  <si>
    <t>nb. heures 31.</t>
  </si>
  <si>
    <t>travail régulier 29.</t>
  </si>
  <si>
    <t>Exercice</t>
  </si>
  <si>
    <t>No</t>
  </si>
  <si>
    <t>nb de 1</t>
  </si>
  <si>
    <t>nb de 2</t>
  </si>
  <si>
    <t>nb de 3</t>
  </si>
  <si>
    <t>nb de 4</t>
  </si>
  <si>
    <t>nb de 0</t>
  </si>
  <si>
    <t>Appréciation globale m = X.Y (sur 4)</t>
  </si>
  <si>
    <t>nb.heures m = X.Yh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</si>
</sst>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3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 Narrow"/>
      <family val="2"/>
    </font>
    <font>
      <sz val="7.55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3" fillId="30" borderId="0" applyNumberFormat="0" applyBorder="0" applyAlignment="0" applyProtection="0"/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7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0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0" fontId="6" fillId="0" borderId="0" xfId="0" applyFont="1" applyAlignment="1">
      <alignment/>
    </xf>
    <xf numFmtId="214" fontId="6" fillId="38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14" fontId="6" fillId="39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top"/>
    </xf>
    <xf numFmtId="9" fontId="6" fillId="0" borderId="19" xfId="52" applyFont="1" applyBorder="1" applyAlignment="1">
      <alignment horizontal="center"/>
    </xf>
    <xf numFmtId="9" fontId="6" fillId="0" borderId="20" xfId="52" applyFont="1" applyBorder="1" applyAlignment="1">
      <alignment horizontal="center"/>
    </xf>
    <xf numFmtId="9" fontId="6" fillId="0" borderId="21" xfId="52" applyFont="1" applyBorder="1" applyAlignment="1">
      <alignment horizontal="center"/>
    </xf>
    <xf numFmtId="9" fontId="6" fillId="0" borderId="22" xfId="52" applyFont="1" applyBorder="1" applyAlignment="1">
      <alignment horizontal="center"/>
    </xf>
    <xf numFmtId="9" fontId="6" fillId="0" borderId="23" xfId="52" applyFont="1" applyBorder="1" applyAlignment="1">
      <alignment horizontal="center"/>
    </xf>
    <xf numFmtId="0" fontId="6" fillId="37" borderId="20" xfId="0" applyFont="1" applyFill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0" fontId="6" fillId="37" borderId="19" xfId="0" applyFont="1" applyFill="1" applyBorder="1" applyAlignment="1">
      <alignment horizontal="center" textRotation="90"/>
    </xf>
    <xf numFmtId="0" fontId="6" fillId="37" borderId="21" xfId="0" applyFont="1" applyFill="1" applyBorder="1" applyAlignment="1">
      <alignment horizontal="center" textRotation="90"/>
    </xf>
    <xf numFmtId="0" fontId="6" fillId="37" borderId="24" xfId="0" applyFont="1" applyFill="1" applyBorder="1" applyAlignment="1">
      <alignment horizontal="center" textRotation="90"/>
    </xf>
    <xf numFmtId="0" fontId="6" fillId="0" borderId="20" xfId="0" applyFont="1" applyFill="1" applyBorder="1" applyAlignment="1">
      <alignment horizontal="center" textRotation="90"/>
    </xf>
    <xf numFmtId="9" fontId="6" fillId="0" borderId="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9975"/>
          <c:w val="0.7805"/>
          <c:h val="0.74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40404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Dépouillement!$B$29:$AK$29</c:f>
              <c:strCache>
                <c:ptCount val="36"/>
                <c:pt idx="0">
                  <c:v>Appréciation globale</c:v>
                </c:pt>
                <c:pt idx="1">
                  <c:v>Situation et contexte</c:v>
                </c:pt>
                <c:pt idx="2">
                  <c:v>intérêt 1.</c:v>
                </c:pt>
                <c:pt idx="3">
                  <c:v>riche 2.</c:v>
                </c:pt>
                <c:pt idx="4">
                  <c:v>importance 3.</c:v>
                </c:pt>
                <c:pt idx="5">
                  <c:v>coordonné 4.</c:v>
                </c:pt>
                <c:pt idx="6">
                  <c:v>prérequis 5.</c:v>
                </c:pt>
                <c:pt idx="7">
                  <c:v>obj. clairs 6.</c:v>
                </c:pt>
                <c:pt idx="8">
                  <c:v>obj. atteints 7.</c:v>
                </c:pt>
                <c:pt idx="9">
                  <c:v>Cours et évaluation</c:v>
                </c:pt>
                <c:pt idx="10">
                  <c:v>structuré 8.</c:v>
                </c:pt>
                <c:pt idx="11">
                  <c:v>clareté 9.</c:v>
                </c:pt>
                <c:pt idx="12">
                  <c:v>équilibre 10.</c:v>
                </c:pt>
                <c:pt idx="13">
                  <c:v>stimulant 11.</c:v>
                </c:pt>
                <c:pt idx="14">
                  <c:v>rythme 12.</c:v>
                </c:pt>
                <c:pt idx="15">
                  <c:v>climat 13.</c:v>
                </c:pt>
                <c:pt idx="16">
                  <c:v>expression 14.</c:v>
                </c:pt>
                <c:pt idx="17">
                  <c:v>disponibilité 15.</c:v>
                </c:pt>
                <c:pt idx="18">
                  <c:v>réponses 16.</c:v>
                </c:pt>
                <c:pt idx="19">
                  <c:v>amélioration 17.</c:v>
                </c:pt>
                <c:pt idx="20">
                  <c:v>supports 18.</c:v>
                </c:pt>
                <c:pt idx="21">
                  <c:v>documentation 19.</c:v>
                </c:pt>
                <c:pt idx="22">
                  <c:v>préparation tests 20.</c:v>
                </c:pt>
                <c:pt idx="23">
                  <c:v>difficulté tests 21</c:v>
                </c:pt>
                <c:pt idx="24">
                  <c:v>Exercice</c:v>
                </c:pt>
                <c:pt idx="25">
                  <c:v>formulation 22.</c:v>
                </c:pt>
                <c:pt idx="26">
                  <c:v>nombre 23.</c:v>
                </c:pt>
                <c:pt idx="27">
                  <c:v>difficulté 24.</c:v>
                </c:pt>
                <c:pt idx="28">
                  <c:v>assimilation 25.</c:v>
                </c:pt>
                <c:pt idx="29">
                  <c:v>coordination 26.</c:v>
                </c:pt>
                <c:pt idx="30">
                  <c:v>feedbacks 27.</c:v>
                </c:pt>
                <c:pt idx="31">
                  <c:v>Participation et travail</c:v>
                </c:pt>
                <c:pt idx="32">
                  <c:v>participation 28.</c:v>
                </c:pt>
                <c:pt idx="33">
                  <c:v>travail régulier 29.</c:v>
                </c:pt>
                <c:pt idx="34">
                  <c:v>utilisation doc 30.</c:v>
                </c:pt>
                <c:pt idx="35">
                  <c:v>nb. heures 31.</c:v>
                </c:pt>
              </c:strCache>
            </c:strRef>
          </c:cat>
          <c:val>
            <c:numRef>
              <c:f>Dépouillement!$B$30:$AK$30</c:f>
              <c:numCache>
                <c:ptCount val="36"/>
                <c:pt idx="0">
                  <c:v>0.26666666666666666</c:v>
                </c:pt>
                <c:pt idx="2">
                  <c:v>0.26666666666666666</c:v>
                </c:pt>
                <c:pt idx="3">
                  <c:v>0.13333333333333333</c:v>
                </c:pt>
                <c:pt idx="4">
                  <c:v>0.3333333333333333</c:v>
                </c:pt>
                <c:pt idx="5">
                  <c:v>0.13333333333333333</c:v>
                </c:pt>
                <c:pt idx="6">
                  <c:v>0.5333333333333333</c:v>
                </c:pt>
                <c:pt idx="7">
                  <c:v>0.4</c:v>
                </c:pt>
                <c:pt idx="8">
                  <c:v>0.26666666666666666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5">
                  <c:v>0.26666666666666666</c:v>
                </c:pt>
                <c:pt idx="26">
                  <c:v>0.4</c:v>
                </c:pt>
                <c:pt idx="27">
                  <c:v>0.5333333333333333</c:v>
                </c:pt>
                <c:pt idx="28">
                  <c:v>0.3333333333333333</c:v>
                </c:pt>
                <c:pt idx="29">
                  <c:v>0.2</c:v>
                </c:pt>
                <c:pt idx="30">
                  <c:v>0.26666666666666666</c:v>
                </c:pt>
                <c:pt idx="32">
                  <c:v>0.5333333333333333</c:v>
                </c:pt>
                <c:pt idx="33">
                  <c:v>0.5333333333333333</c:v>
                </c:pt>
                <c:pt idx="34">
                  <c:v>0.26666666666666666</c:v>
                </c:pt>
                <c:pt idx="35">
                  <c:v>0.2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10000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595959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Dépouillement!$B$29:$AK$29</c:f>
              <c:strCache>
                <c:ptCount val="36"/>
                <c:pt idx="0">
                  <c:v>Appréciation globale</c:v>
                </c:pt>
                <c:pt idx="1">
                  <c:v>Situation et contexte</c:v>
                </c:pt>
                <c:pt idx="2">
                  <c:v>intérêt 1.</c:v>
                </c:pt>
                <c:pt idx="3">
                  <c:v>riche 2.</c:v>
                </c:pt>
                <c:pt idx="4">
                  <c:v>importance 3.</c:v>
                </c:pt>
                <c:pt idx="5">
                  <c:v>coordonné 4.</c:v>
                </c:pt>
                <c:pt idx="6">
                  <c:v>prérequis 5.</c:v>
                </c:pt>
                <c:pt idx="7">
                  <c:v>obj. clairs 6.</c:v>
                </c:pt>
                <c:pt idx="8">
                  <c:v>obj. atteints 7.</c:v>
                </c:pt>
                <c:pt idx="9">
                  <c:v>Cours et évaluation</c:v>
                </c:pt>
                <c:pt idx="10">
                  <c:v>structuré 8.</c:v>
                </c:pt>
                <c:pt idx="11">
                  <c:v>clareté 9.</c:v>
                </c:pt>
                <c:pt idx="12">
                  <c:v>équilibre 10.</c:v>
                </c:pt>
                <c:pt idx="13">
                  <c:v>stimulant 11.</c:v>
                </c:pt>
                <c:pt idx="14">
                  <c:v>rythme 12.</c:v>
                </c:pt>
                <c:pt idx="15">
                  <c:v>climat 13.</c:v>
                </c:pt>
                <c:pt idx="16">
                  <c:v>expression 14.</c:v>
                </c:pt>
                <c:pt idx="17">
                  <c:v>disponibilité 15.</c:v>
                </c:pt>
                <c:pt idx="18">
                  <c:v>réponses 16.</c:v>
                </c:pt>
                <c:pt idx="19">
                  <c:v>amélioration 17.</c:v>
                </c:pt>
                <c:pt idx="20">
                  <c:v>supports 18.</c:v>
                </c:pt>
                <c:pt idx="21">
                  <c:v>documentation 19.</c:v>
                </c:pt>
                <c:pt idx="22">
                  <c:v>préparation tests 20.</c:v>
                </c:pt>
                <c:pt idx="23">
                  <c:v>difficulté tests 21</c:v>
                </c:pt>
                <c:pt idx="24">
                  <c:v>Exercice</c:v>
                </c:pt>
                <c:pt idx="25">
                  <c:v>formulation 22.</c:v>
                </c:pt>
                <c:pt idx="26">
                  <c:v>nombre 23.</c:v>
                </c:pt>
                <c:pt idx="27">
                  <c:v>difficulté 24.</c:v>
                </c:pt>
                <c:pt idx="28">
                  <c:v>assimilation 25.</c:v>
                </c:pt>
                <c:pt idx="29">
                  <c:v>coordination 26.</c:v>
                </c:pt>
                <c:pt idx="30">
                  <c:v>feedbacks 27.</c:v>
                </c:pt>
                <c:pt idx="31">
                  <c:v>Participation et travail</c:v>
                </c:pt>
                <c:pt idx="32">
                  <c:v>participation 28.</c:v>
                </c:pt>
                <c:pt idx="33">
                  <c:v>travail régulier 29.</c:v>
                </c:pt>
                <c:pt idx="34">
                  <c:v>utilisation doc 30.</c:v>
                </c:pt>
                <c:pt idx="35">
                  <c:v>nb. heures 31.</c:v>
                </c:pt>
              </c:strCache>
            </c:strRef>
          </c:cat>
          <c:val>
            <c:numRef>
              <c:f>Dépouillement!$B$31:$AK$31</c:f>
              <c:numCache>
                <c:ptCount val="36"/>
                <c:pt idx="0">
                  <c:v>0.26666666666666666</c:v>
                </c:pt>
                <c:pt idx="2">
                  <c:v>0.5333333333333333</c:v>
                </c:pt>
                <c:pt idx="3">
                  <c:v>0.4666666666666667</c:v>
                </c:pt>
                <c:pt idx="4">
                  <c:v>0.4</c:v>
                </c:pt>
                <c:pt idx="5">
                  <c:v>0.4666666666666667</c:v>
                </c:pt>
                <c:pt idx="6">
                  <c:v>0.2</c:v>
                </c:pt>
                <c:pt idx="7">
                  <c:v>0.3333333333333333</c:v>
                </c:pt>
                <c:pt idx="8">
                  <c:v>0.26666666666666666</c:v>
                </c:pt>
                <c:pt idx="10">
                  <c:v>0.4666666666666667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5">
                  <c:v>0.13333333333333333</c:v>
                </c:pt>
                <c:pt idx="26">
                  <c:v>0.4</c:v>
                </c:pt>
                <c:pt idx="27">
                  <c:v>0.2</c:v>
                </c:pt>
                <c:pt idx="28">
                  <c:v>0.3333333333333333</c:v>
                </c:pt>
                <c:pt idx="29">
                  <c:v>0.4666666666666667</c:v>
                </c:pt>
                <c:pt idx="30">
                  <c:v>0.4666666666666667</c:v>
                </c:pt>
                <c:pt idx="32">
                  <c:v>0.26666666666666666</c:v>
                </c:pt>
                <c:pt idx="33">
                  <c:v>0.2</c:v>
                </c:pt>
                <c:pt idx="34">
                  <c:v>0.3333333333333333</c:v>
                </c:pt>
                <c:pt idx="35">
                  <c:v>0.13333333333333333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7F7F7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Dépouillement!$B$29:$AK$29</c:f>
              <c:strCache>
                <c:ptCount val="36"/>
                <c:pt idx="0">
                  <c:v>Appréciation globale</c:v>
                </c:pt>
                <c:pt idx="1">
                  <c:v>Situation et contexte</c:v>
                </c:pt>
                <c:pt idx="2">
                  <c:v>intérêt 1.</c:v>
                </c:pt>
                <c:pt idx="3">
                  <c:v>riche 2.</c:v>
                </c:pt>
                <c:pt idx="4">
                  <c:v>importance 3.</c:v>
                </c:pt>
                <c:pt idx="5">
                  <c:v>coordonné 4.</c:v>
                </c:pt>
                <c:pt idx="6">
                  <c:v>prérequis 5.</c:v>
                </c:pt>
                <c:pt idx="7">
                  <c:v>obj. clairs 6.</c:v>
                </c:pt>
                <c:pt idx="8">
                  <c:v>obj. atteints 7.</c:v>
                </c:pt>
                <c:pt idx="9">
                  <c:v>Cours et évaluation</c:v>
                </c:pt>
                <c:pt idx="10">
                  <c:v>structuré 8.</c:v>
                </c:pt>
                <c:pt idx="11">
                  <c:v>clareté 9.</c:v>
                </c:pt>
                <c:pt idx="12">
                  <c:v>équilibre 10.</c:v>
                </c:pt>
                <c:pt idx="13">
                  <c:v>stimulant 11.</c:v>
                </c:pt>
                <c:pt idx="14">
                  <c:v>rythme 12.</c:v>
                </c:pt>
                <c:pt idx="15">
                  <c:v>climat 13.</c:v>
                </c:pt>
                <c:pt idx="16">
                  <c:v>expression 14.</c:v>
                </c:pt>
                <c:pt idx="17">
                  <c:v>disponibilité 15.</c:v>
                </c:pt>
                <c:pt idx="18">
                  <c:v>réponses 16.</c:v>
                </c:pt>
                <c:pt idx="19">
                  <c:v>amélioration 17.</c:v>
                </c:pt>
                <c:pt idx="20">
                  <c:v>supports 18.</c:v>
                </c:pt>
                <c:pt idx="21">
                  <c:v>documentation 19.</c:v>
                </c:pt>
                <c:pt idx="22">
                  <c:v>préparation tests 20.</c:v>
                </c:pt>
                <c:pt idx="23">
                  <c:v>difficulté tests 21</c:v>
                </c:pt>
                <c:pt idx="24">
                  <c:v>Exercice</c:v>
                </c:pt>
                <c:pt idx="25">
                  <c:v>formulation 22.</c:v>
                </c:pt>
                <c:pt idx="26">
                  <c:v>nombre 23.</c:v>
                </c:pt>
                <c:pt idx="27">
                  <c:v>difficulté 24.</c:v>
                </c:pt>
                <c:pt idx="28">
                  <c:v>assimilation 25.</c:v>
                </c:pt>
                <c:pt idx="29">
                  <c:v>coordination 26.</c:v>
                </c:pt>
                <c:pt idx="30">
                  <c:v>feedbacks 27.</c:v>
                </c:pt>
                <c:pt idx="31">
                  <c:v>Participation et travail</c:v>
                </c:pt>
                <c:pt idx="32">
                  <c:v>participation 28.</c:v>
                </c:pt>
                <c:pt idx="33">
                  <c:v>travail régulier 29.</c:v>
                </c:pt>
                <c:pt idx="34">
                  <c:v>utilisation doc 30.</c:v>
                </c:pt>
                <c:pt idx="35">
                  <c:v>nb. heures 31.</c:v>
                </c:pt>
              </c:strCache>
            </c:strRef>
          </c:cat>
          <c:val>
            <c:numRef>
              <c:f>Dépouillement!$B$32:$AK$32</c:f>
              <c:numCache>
                <c:ptCount val="36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0.13333333333333333</c:v>
                </c:pt>
                <c:pt idx="6">
                  <c:v>0.06666666666666667</c:v>
                </c:pt>
                <c:pt idx="7">
                  <c:v>0.06666666666666667</c:v>
                </c:pt>
                <c:pt idx="8">
                  <c:v>0.06666666666666667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0.06666666666666667</c:v>
                </c:pt>
                <c:pt idx="18">
                  <c:v>0.06666666666666667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0.06666666666666667</c:v>
                </c:pt>
                <c:pt idx="23">
                  <c:v>0.06666666666666667</c:v>
                </c:pt>
                <c:pt idx="25">
                  <c:v>0.06666666666666667</c:v>
                </c:pt>
                <c:pt idx="26">
                  <c:v>0.06666666666666667</c:v>
                </c:pt>
                <c:pt idx="27">
                  <c:v>0.06666666666666667</c:v>
                </c:pt>
                <c:pt idx="28">
                  <c:v>0.13333333333333333</c:v>
                </c:pt>
                <c:pt idx="29">
                  <c:v>0.2</c:v>
                </c:pt>
                <c:pt idx="30">
                  <c:v>0.06666666666666667</c:v>
                </c:pt>
                <c:pt idx="32">
                  <c:v>0.06666666666666667</c:v>
                </c:pt>
                <c:pt idx="33">
                  <c:v>0.06666666666666667</c:v>
                </c:pt>
                <c:pt idx="34">
                  <c:v>0.06666666666666667</c:v>
                </c:pt>
                <c:pt idx="35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DD0806"/>
                </a:gs>
                <a:gs pos="50000">
                  <a:srgbClr val="FFFFFF"/>
                </a:gs>
                <a:gs pos="100000">
                  <a:srgbClr val="DD0806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ot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Dépouillement!$B$29:$AK$29</c:f>
              <c:strCache>
                <c:ptCount val="36"/>
                <c:pt idx="0">
                  <c:v>Appréciation globale</c:v>
                </c:pt>
                <c:pt idx="1">
                  <c:v>Situation et contexte</c:v>
                </c:pt>
                <c:pt idx="2">
                  <c:v>intérêt 1.</c:v>
                </c:pt>
                <c:pt idx="3">
                  <c:v>riche 2.</c:v>
                </c:pt>
                <c:pt idx="4">
                  <c:v>importance 3.</c:v>
                </c:pt>
                <c:pt idx="5">
                  <c:v>coordonné 4.</c:v>
                </c:pt>
                <c:pt idx="6">
                  <c:v>prérequis 5.</c:v>
                </c:pt>
                <c:pt idx="7">
                  <c:v>obj. clairs 6.</c:v>
                </c:pt>
                <c:pt idx="8">
                  <c:v>obj. atteints 7.</c:v>
                </c:pt>
                <c:pt idx="9">
                  <c:v>Cours et évaluation</c:v>
                </c:pt>
                <c:pt idx="10">
                  <c:v>structuré 8.</c:v>
                </c:pt>
                <c:pt idx="11">
                  <c:v>clareté 9.</c:v>
                </c:pt>
                <c:pt idx="12">
                  <c:v>équilibre 10.</c:v>
                </c:pt>
                <c:pt idx="13">
                  <c:v>stimulant 11.</c:v>
                </c:pt>
                <c:pt idx="14">
                  <c:v>rythme 12.</c:v>
                </c:pt>
                <c:pt idx="15">
                  <c:v>climat 13.</c:v>
                </c:pt>
                <c:pt idx="16">
                  <c:v>expression 14.</c:v>
                </c:pt>
                <c:pt idx="17">
                  <c:v>disponibilité 15.</c:v>
                </c:pt>
                <c:pt idx="18">
                  <c:v>réponses 16.</c:v>
                </c:pt>
                <c:pt idx="19">
                  <c:v>amélioration 17.</c:v>
                </c:pt>
                <c:pt idx="20">
                  <c:v>supports 18.</c:v>
                </c:pt>
                <c:pt idx="21">
                  <c:v>documentation 19.</c:v>
                </c:pt>
                <c:pt idx="22">
                  <c:v>préparation tests 20.</c:v>
                </c:pt>
                <c:pt idx="23">
                  <c:v>difficulté tests 21</c:v>
                </c:pt>
                <c:pt idx="24">
                  <c:v>Exercice</c:v>
                </c:pt>
                <c:pt idx="25">
                  <c:v>formulation 22.</c:v>
                </c:pt>
                <c:pt idx="26">
                  <c:v>nombre 23.</c:v>
                </c:pt>
                <c:pt idx="27">
                  <c:v>difficulté 24.</c:v>
                </c:pt>
                <c:pt idx="28">
                  <c:v>assimilation 25.</c:v>
                </c:pt>
                <c:pt idx="29">
                  <c:v>coordination 26.</c:v>
                </c:pt>
                <c:pt idx="30">
                  <c:v>feedbacks 27.</c:v>
                </c:pt>
                <c:pt idx="31">
                  <c:v>Participation et travail</c:v>
                </c:pt>
                <c:pt idx="32">
                  <c:v>participation 28.</c:v>
                </c:pt>
                <c:pt idx="33">
                  <c:v>travail régulier 29.</c:v>
                </c:pt>
                <c:pt idx="34">
                  <c:v>utilisation doc 30.</c:v>
                </c:pt>
                <c:pt idx="35">
                  <c:v>nb. heures 31.</c:v>
                </c:pt>
              </c:strCache>
            </c:strRef>
          </c:cat>
          <c:val>
            <c:numRef>
              <c:f>Dépouillement!$B$33:$AK$33</c:f>
              <c:numCache>
                <c:ptCount val="36"/>
                <c:pt idx="0">
                  <c:v>0.26666666666666666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0.13333333333333333</c:v>
                </c:pt>
                <c:pt idx="5">
                  <c:v>0.13333333333333333</c:v>
                </c:pt>
                <c:pt idx="6">
                  <c:v>0.13333333333333333</c:v>
                </c:pt>
                <c:pt idx="7">
                  <c:v>0.13333333333333333</c:v>
                </c:pt>
                <c:pt idx="8">
                  <c:v>0.06666666666666667</c:v>
                </c:pt>
                <c:pt idx="10">
                  <c:v>0.2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0.06666666666666667</c:v>
                </c:pt>
                <c:pt idx="18">
                  <c:v>0.06666666666666667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0.06666666666666667</c:v>
                </c:pt>
                <c:pt idx="23">
                  <c:v>0.06666666666666667</c:v>
                </c:pt>
                <c:pt idx="25">
                  <c:v>0.2</c:v>
                </c:pt>
                <c:pt idx="26">
                  <c:v>0.06666666666666667</c:v>
                </c:pt>
                <c:pt idx="27">
                  <c:v>0.06666666666666667</c:v>
                </c:pt>
                <c:pt idx="28">
                  <c:v>0.13333333333333333</c:v>
                </c:pt>
                <c:pt idx="29">
                  <c:v>0.06666666666666667</c:v>
                </c:pt>
                <c:pt idx="30">
                  <c:v>0.06666666666666667</c:v>
                </c:pt>
                <c:pt idx="32">
                  <c:v>0.06666666666666667</c:v>
                </c:pt>
                <c:pt idx="33">
                  <c:v>0.06666666666666667</c:v>
                </c:pt>
                <c:pt idx="34">
                  <c:v>0.2</c:v>
                </c:pt>
                <c:pt idx="35">
                  <c:v>0.3333333333333333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Dépouillement!$B$29:$AK$29</c:f>
              <c:strCache>
                <c:ptCount val="36"/>
                <c:pt idx="0">
                  <c:v>Appréciation globale</c:v>
                </c:pt>
                <c:pt idx="1">
                  <c:v>Situation et contexte</c:v>
                </c:pt>
                <c:pt idx="2">
                  <c:v>intérêt 1.</c:v>
                </c:pt>
                <c:pt idx="3">
                  <c:v>riche 2.</c:v>
                </c:pt>
                <c:pt idx="4">
                  <c:v>importance 3.</c:v>
                </c:pt>
                <c:pt idx="5">
                  <c:v>coordonné 4.</c:v>
                </c:pt>
                <c:pt idx="6">
                  <c:v>prérequis 5.</c:v>
                </c:pt>
                <c:pt idx="7">
                  <c:v>obj. clairs 6.</c:v>
                </c:pt>
                <c:pt idx="8">
                  <c:v>obj. atteints 7.</c:v>
                </c:pt>
                <c:pt idx="9">
                  <c:v>Cours et évaluation</c:v>
                </c:pt>
                <c:pt idx="10">
                  <c:v>structuré 8.</c:v>
                </c:pt>
                <c:pt idx="11">
                  <c:v>clareté 9.</c:v>
                </c:pt>
                <c:pt idx="12">
                  <c:v>équilibre 10.</c:v>
                </c:pt>
                <c:pt idx="13">
                  <c:v>stimulant 11.</c:v>
                </c:pt>
                <c:pt idx="14">
                  <c:v>rythme 12.</c:v>
                </c:pt>
                <c:pt idx="15">
                  <c:v>climat 13.</c:v>
                </c:pt>
                <c:pt idx="16">
                  <c:v>expression 14.</c:v>
                </c:pt>
                <c:pt idx="17">
                  <c:v>disponibilité 15.</c:v>
                </c:pt>
                <c:pt idx="18">
                  <c:v>réponses 16.</c:v>
                </c:pt>
                <c:pt idx="19">
                  <c:v>amélioration 17.</c:v>
                </c:pt>
                <c:pt idx="20">
                  <c:v>supports 18.</c:v>
                </c:pt>
                <c:pt idx="21">
                  <c:v>documentation 19.</c:v>
                </c:pt>
                <c:pt idx="22">
                  <c:v>préparation tests 20.</c:v>
                </c:pt>
                <c:pt idx="23">
                  <c:v>difficulté tests 21</c:v>
                </c:pt>
                <c:pt idx="24">
                  <c:v>Exercice</c:v>
                </c:pt>
                <c:pt idx="25">
                  <c:v>formulation 22.</c:v>
                </c:pt>
                <c:pt idx="26">
                  <c:v>nombre 23.</c:v>
                </c:pt>
                <c:pt idx="27">
                  <c:v>difficulté 24.</c:v>
                </c:pt>
                <c:pt idx="28">
                  <c:v>assimilation 25.</c:v>
                </c:pt>
                <c:pt idx="29">
                  <c:v>coordination 26.</c:v>
                </c:pt>
                <c:pt idx="30">
                  <c:v>feedbacks 27.</c:v>
                </c:pt>
                <c:pt idx="31">
                  <c:v>Participation et travail</c:v>
                </c:pt>
                <c:pt idx="32">
                  <c:v>participation 28.</c:v>
                </c:pt>
                <c:pt idx="33">
                  <c:v>travail régulier 29.</c:v>
                </c:pt>
                <c:pt idx="34">
                  <c:v>utilisation doc 30.</c:v>
                </c:pt>
                <c:pt idx="35">
                  <c:v>nb. heures 31.</c:v>
                </c:pt>
              </c:strCache>
            </c:strRef>
          </c:cat>
          <c:val>
            <c:numRef>
              <c:f>Dépouillement!$B$34:$AK$34</c:f>
              <c:numCache>
                <c:ptCount val="36"/>
                <c:pt idx="0">
                  <c:v>0.2</c:v>
                </c:pt>
                <c:pt idx="2">
                  <c:v>0.06666666666666667</c:v>
                </c:pt>
                <c:pt idx="3">
                  <c:v>0.2</c:v>
                </c:pt>
                <c:pt idx="4">
                  <c:v>0.06666666666666667</c:v>
                </c:pt>
                <c:pt idx="5">
                  <c:v>0.13333333333333333</c:v>
                </c:pt>
                <c:pt idx="6">
                  <c:v>0.06666666666666667</c:v>
                </c:pt>
                <c:pt idx="7">
                  <c:v>0.06666666666666667</c:v>
                </c:pt>
                <c:pt idx="8">
                  <c:v>0.3333333333333333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0.06666666666666667</c:v>
                </c:pt>
                <c:pt idx="18">
                  <c:v>0.06666666666666667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0.06666666666666667</c:v>
                </c:pt>
                <c:pt idx="23">
                  <c:v>0.06666666666666667</c:v>
                </c:pt>
                <c:pt idx="25">
                  <c:v>0.3333333333333333</c:v>
                </c:pt>
                <c:pt idx="26">
                  <c:v>0.06666666666666667</c:v>
                </c:pt>
                <c:pt idx="27">
                  <c:v>0.13333333333333333</c:v>
                </c:pt>
                <c:pt idx="28">
                  <c:v>0.06666666666666667</c:v>
                </c:pt>
                <c:pt idx="29">
                  <c:v>0.06666666666666667</c:v>
                </c:pt>
                <c:pt idx="30">
                  <c:v>0.13333333333333333</c:v>
                </c:pt>
                <c:pt idx="32">
                  <c:v>0.06666666666666667</c:v>
                </c:pt>
                <c:pt idx="33">
                  <c:v>0.13333333333333333</c:v>
                </c:pt>
                <c:pt idx="34">
                  <c:v>0.13333333333333333</c:v>
                </c:pt>
                <c:pt idx="35">
                  <c:v>0.2</c:v>
                </c:pt>
              </c:numCache>
            </c:numRef>
          </c:val>
        </c:ser>
        <c:overlap val="100"/>
        <c:gapWidth val="50"/>
        <c:axId val="43589533"/>
        <c:axId val="56761478"/>
      </c:barChart>
      <c:catAx>
        <c:axId val="435895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6761478"/>
        <c:crosses val="autoZero"/>
        <c:auto val="0"/>
        <c:lblOffset val="100"/>
        <c:tickLblSkip val="1"/>
        <c:noMultiLvlLbl val="0"/>
      </c:catAx>
      <c:valAx>
        <c:axId val="567614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45"/>
              <c:y val="-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3589533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6155"/>
          <c:w val="0.1802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362204724409449" bottom="0.4724409448818898" header="0.2362204724409449" footer="0.4724409448818898"/>
  <pageSetup horizontalDpi="600" verticalDpi="600" orientation="portrait" paperSize="9"/>
  <headerFooter>
    <oddFooter>&amp;L&amp;"Arial Narrow,Italique"&amp;9Service HES-SO de conseil pédagogique&amp;R&amp;9&amp;F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0.7885</cdr:x>
      <cdr:y>0.18925</cdr:y>
    </cdr:from>
    <cdr:to>
      <cdr:x>0.98125</cdr:x>
      <cdr:y>0.231</cdr:y>
    </cdr:to>
    <cdr:sp>
      <cdr:nvSpPr>
        <cdr:cNvPr id="1" name="Texte 7"/>
        <cdr:cNvSpPr txBox="1">
          <a:spLocks noChangeArrowheads="1"/>
        </cdr:cNvSpPr>
      </cdr:nvSpPr>
      <cdr:spPr>
        <a:xfrm>
          <a:off x="5695950" y="1895475"/>
          <a:ext cx="1390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=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X.Y (sur 4)</a:t>
          </a:r>
        </a:p>
      </cdr:txBody>
    </cdr:sp>
  </cdr:relSizeAnchor>
  <cdr:relSizeAnchor xmlns:cdr="http://schemas.openxmlformats.org/drawingml/2006/chartDrawing">
    <cdr:from>
      <cdr:x>0.78925</cdr:x>
      <cdr:y>0.8895</cdr:y>
    </cdr:from>
    <cdr:to>
      <cdr:x>0.9795</cdr:x>
      <cdr:y>0.921</cdr:y>
    </cdr:to>
    <cdr:sp>
      <cdr:nvSpPr>
        <cdr:cNvPr id="2" name="Texte 7"/>
        <cdr:cNvSpPr txBox="1">
          <a:spLocks noChangeArrowheads="1"/>
        </cdr:cNvSpPr>
      </cdr:nvSpPr>
      <cdr:spPr>
        <a:xfrm>
          <a:off x="5705475" y="8915400"/>
          <a:ext cx="1371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= ~X.Yh</a:t>
          </a:r>
        </a:p>
      </cdr:txBody>
    </cdr:sp>
  </cdr:relSizeAnchor>
  <cdr:relSizeAnchor xmlns:cdr="http://schemas.openxmlformats.org/drawingml/2006/chartDrawing">
    <cdr:from>
      <cdr:x>0.007</cdr:x>
      <cdr:y>0.005</cdr:y>
    </cdr:from>
    <cdr:to>
      <cdr:x>1</cdr:x>
      <cdr:y>0.10625</cdr:y>
    </cdr:to>
    <cdr:sp>
      <cdr:nvSpPr>
        <cdr:cNvPr id="3" name="Texte 6"/>
        <cdr:cNvSpPr txBox="1">
          <a:spLocks noChangeArrowheads="1"/>
        </cdr:cNvSpPr>
      </cdr:nvSpPr>
      <cdr:spPr>
        <a:xfrm>
          <a:off x="47625" y="47625"/>
          <a:ext cx="7181850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0.10175</cdr:x>
      <cdr:y>0.10325</cdr:y>
    </cdr:from>
    <cdr:to>
      <cdr:x>0.90775</cdr:x>
      <cdr:y>0.17325</cdr:y>
    </cdr:to>
    <cdr:sp>
      <cdr:nvSpPr>
        <cdr:cNvPr id="4" name="Texte 4"/>
        <cdr:cNvSpPr txBox="1">
          <a:spLocks noChangeArrowheads="1"/>
        </cdr:cNvSpPr>
      </cdr:nvSpPr>
      <cdr:spPr>
        <a:xfrm>
          <a:off x="733425" y="1028700"/>
          <a:ext cx="5829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workbookViewId="0" topLeftCell="A1">
      <selection activeCell="B15" sqref="B15"/>
    </sheetView>
  </sheetViews>
  <sheetFormatPr defaultColWidth="11" defaultRowHeight="12.75"/>
  <cols>
    <col min="1" max="1" width="7.83203125" style="49" customWidth="1"/>
    <col min="2" max="4" width="55.83203125" style="50" customWidth="1"/>
    <col min="5" max="16384" width="11" style="3" customWidth="1"/>
  </cols>
  <sheetData>
    <row r="1" spans="1:4" ht="12.75" customHeight="1">
      <c r="A1" s="51" t="s">
        <v>50</v>
      </c>
      <c r="B1" s="52" t="s">
        <v>12</v>
      </c>
      <c r="C1" s="52" t="s">
        <v>7</v>
      </c>
      <c r="D1" s="52" t="s">
        <v>13</v>
      </c>
    </row>
    <row r="2" spans="1:4" ht="27">
      <c r="A2" s="53">
        <f>ROW(A1)</f>
        <v>1</v>
      </c>
      <c r="B2" s="66" t="s">
        <v>14</v>
      </c>
      <c r="C2" s="66" t="s">
        <v>5</v>
      </c>
      <c r="D2" s="66" t="s">
        <v>6</v>
      </c>
    </row>
    <row r="3" spans="1:4" ht="27">
      <c r="A3" s="53">
        <f aca="true" t="shared" si="0" ref="A3:A16">ROW(A2)</f>
        <v>2</v>
      </c>
      <c r="B3" s="66" t="s">
        <v>14</v>
      </c>
      <c r="C3" s="66" t="s">
        <v>5</v>
      </c>
      <c r="D3" s="66" t="s">
        <v>6</v>
      </c>
    </row>
    <row r="4" spans="1:4" ht="27">
      <c r="A4" s="53">
        <f t="shared" si="0"/>
        <v>3</v>
      </c>
      <c r="B4" s="66" t="s">
        <v>14</v>
      </c>
      <c r="C4" s="66" t="s">
        <v>5</v>
      </c>
      <c r="D4" s="66" t="s">
        <v>6</v>
      </c>
    </row>
    <row r="5" spans="1:4" ht="27">
      <c r="A5" s="53">
        <f t="shared" si="0"/>
        <v>4</v>
      </c>
      <c r="B5" s="66" t="s">
        <v>14</v>
      </c>
      <c r="C5" s="66" t="s">
        <v>5</v>
      </c>
      <c r="D5" s="66" t="s">
        <v>6</v>
      </c>
    </row>
    <row r="6" spans="1:4" ht="27">
      <c r="A6" s="53">
        <f t="shared" si="0"/>
        <v>5</v>
      </c>
      <c r="B6" s="66" t="s">
        <v>14</v>
      </c>
      <c r="C6" s="66" t="s">
        <v>5</v>
      </c>
      <c r="D6" s="66" t="s">
        <v>6</v>
      </c>
    </row>
    <row r="7" spans="1:4" ht="27">
      <c r="A7" s="53">
        <f t="shared" si="0"/>
        <v>6</v>
      </c>
      <c r="B7" s="66" t="s">
        <v>14</v>
      </c>
      <c r="C7" s="66" t="s">
        <v>5</v>
      </c>
      <c r="D7" s="66" t="s">
        <v>6</v>
      </c>
    </row>
    <row r="8" spans="1:4" ht="27">
      <c r="A8" s="53">
        <f t="shared" si="0"/>
        <v>7</v>
      </c>
      <c r="B8" s="66" t="s">
        <v>14</v>
      </c>
      <c r="C8" s="66" t="s">
        <v>5</v>
      </c>
      <c r="D8" s="66" t="s">
        <v>6</v>
      </c>
    </row>
    <row r="9" spans="1:4" ht="27">
      <c r="A9" s="53">
        <f t="shared" si="0"/>
        <v>8</v>
      </c>
      <c r="B9" s="66" t="s">
        <v>14</v>
      </c>
      <c r="C9" s="66" t="s">
        <v>5</v>
      </c>
      <c r="D9" s="66" t="s">
        <v>6</v>
      </c>
    </row>
    <row r="10" spans="1:4" ht="27">
      <c r="A10" s="53">
        <f t="shared" si="0"/>
        <v>9</v>
      </c>
      <c r="B10" s="66" t="s">
        <v>14</v>
      </c>
      <c r="C10" s="66" t="s">
        <v>5</v>
      </c>
      <c r="D10" s="66" t="s">
        <v>6</v>
      </c>
    </row>
    <row r="11" spans="1:4" ht="27">
      <c r="A11" s="53">
        <f t="shared" si="0"/>
        <v>10</v>
      </c>
      <c r="B11" s="66" t="s">
        <v>14</v>
      </c>
      <c r="C11" s="66" t="s">
        <v>5</v>
      </c>
      <c r="D11" s="66" t="s">
        <v>6</v>
      </c>
    </row>
    <row r="12" spans="1:4" ht="27">
      <c r="A12" s="53">
        <f t="shared" si="0"/>
        <v>11</v>
      </c>
      <c r="B12" s="66" t="s">
        <v>14</v>
      </c>
      <c r="C12" s="66" t="s">
        <v>5</v>
      </c>
      <c r="D12" s="66" t="s">
        <v>6</v>
      </c>
    </row>
    <row r="13" spans="1:4" ht="27">
      <c r="A13" s="53">
        <f t="shared" si="0"/>
        <v>12</v>
      </c>
      <c r="B13" s="66" t="s">
        <v>14</v>
      </c>
      <c r="C13" s="66" t="s">
        <v>5</v>
      </c>
      <c r="D13" s="66" t="s">
        <v>6</v>
      </c>
    </row>
    <row r="14" spans="1:4" ht="27">
      <c r="A14" s="53">
        <f t="shared" si="0"/>
        <v>13</v>
      </c>
      <c r="B14" s="66" t="s">
        <v>14</v>
      </c>
      <c r="C14" s="66" t="s">
        <v>5</v>
      </c>
      <c r="D14" s="66" t="s">
        <v>6</v>
      </c>
    </row>
    <row r="15" spans="1:4" ht="27">
      <c r="A15" s="53">
        <f t="shared" si="0"/>
        <v>14</v>
      </c>
      <c r="B15" s="66" t="s">
        <v>14</v>
      </c>
      <c r="C15" s="66" t="s">
        <v>5</v>
      </c>
      <c r="D15" s="66" t="s">
        <v>6</v>
      </c>
    </row>
    <row r="16" spans="1:4" ht="27">
      <c r="A16" s="53">
        <f t="shared" si="0"/>
        <v>15</v>
      </c>
      <c r="B16" s="66" t="s">
        <v>14</v>
      </c>
      <c r="C16" s="66" t="s">
        <v>5</v>
      </c>
      <c r="D16" s="66" t="s">
        <v>6</v>
      </c>
    </row>
    <row r="17" spans="1:4" ht="13.5">
      <c r="A17" s="46"/>
      <c r="B17" s="47"/>
      <c r="C17" s="48"/>
      <c r="D17" s="48"/>
    </row>
    <row r="18" spans="1:4" ht="13.5">
      <c r="A18" s="46"/>
      <c r="B18" s="47"/>
      <c r="C18" s="48"/>
      <c r="D18" s="48"/>
    </row>
    <row r="19" spans="1:4" ht="13.5">
      <c r="A19" s="46"/>
      <c r="B19" s="47"/>
      <c r="C19" s="48"/>
      <c r="D19" s="48"/>
    </row>
    <row r="20" spans="1:4" ht="13.5">
      <c r="A20" s="46"/>
      <c r="B20" s="47"/>
      <c r="C20" s="48"/>
      <c r="D20" s="48"/>
    </row>
    <row r="21" spans="1:4" ht="13.5">
      <c r="A21" s="46"/>
      <c r="B21" s="47"/>
      <c r="C21" s="48"/>
      <c r="D21" s="48"/>
    </row>
    <row r="22" spans="1:4" ht="13.5">
      <c r="A22" s="46"/>
      <c r="B22" s="47"/>
      <c r="C22" s="48"/>
      <c r="D22" s="48"/>
    </row>
    <row r="23" spans="1:4" ht="13.5">
      <c r="A23" s="46"/>
      <c r="B23" s="47"/>
      <c r="C23" s="47"/>
      <c r="D23" s="48"/>
    </row>
    <row r="24" spans="1:4" ht="13.5">
      <c r="A24" s="46"/>
      <c r="B24" s="47"/>
      <c r="C24" s="47"/>
      <c r="D24" s="47"/>
    </row>
    <row r="25" spans="1:4" ht="13.5">
      <c r="A25" s="46"/>
      <c r="B25" s="47"/>
      <c r="C25" s="47"/>
      <c r="D25" s="47"/>
    </row>
    <row r="26" spans="1:4" ht="13.5">
      <c r="A26" s="46"/>
      <c r="B26" s="48"/>
      <c r="C26" s="48"/>
      <c r="D26" s="48"/>
    </row>
    <row r="27" spans="1:4" ht="13.5">
      <c r="A27" s="46"/>
      <c r="B27" s="48"/>
      <c r="C27" s="48"/>
      <c r="D27" s="48"/>
    </row>
    <row r="28" spans="1:4" ht="13.5">
      <c r="A28" s="46"/>
      <c r="B28" s="48"/>
      <c r="C28" s="48"/>
      <c r="D28" s="48"/>
    </row>
    <row r="29" spans="1:4" ht="13.5">
      <c r="A29" s="46"/>
      <c r="B29" s="48"/>
      <c r="C29" s="48"/>
      <c r="D29" s="48"/>
    </row>
    <row r="30" spans="1:4" ht="13.5">
      <c r="A30" s="46"/>
      <c r="B30" s="48"/>
      <c r="C30" s="48"/>
      <c r="D30" s="48"/>
    </row>
    <row r="31" spans="1:4" ht="13.5">
      <c r="A31" s="46"/>
      <c r="B31" s="48"/>
      <c r="C31" s="48"/>
      <c r="D31" s="48"/>
    </row>
    <row r="32" spans="1:4" ht="13.5">
      <c r="A32" s="46"/>
      <c r="B32" s="48"/>
      <c r="C32" s="48"/>
      <c r="D32" s="48"/>
    </row>
    <row r="33" spans="1:4" ht="13.5">
      <c r="A33" s="46"/>
      <c r="B33" s="48"/>
      <c r="C33" s="48"/>
      <c r="D33" s="48"/>
    </row>
    <row r="34" spans="1:4" ht="13.5">
      <c r="A34" s="46"/>
      <c r="B34" s="48"/>
      <c r="C34" s="48"/>
      <c r="D34" s="48"/>
    </row>
    <row r="35" spans="1:4" ht="13.5">
      <c r="A35" s="46"/>
      <c r="B35" s="48"/>
      <c r="C35" s="48"/>
      <c r="D35" s="48"/>
    </row>
    <row r="36" spans="1:4" ht="13.5">
      <c r="A36" s="46"/>
      <c r="B36" s="48"/>
      <c r="C36" s="48"/>
      <c r="D36" s="48"/>
    </row>
    <row r="37" spans="1:4" ht="13.5">
      <c r="A37" s="46"/>
      <c r="B37" s="48"/>
      <c r="C37" s="48"/>
      <c r="D37" s="48"/>
    </row>
    <row r="38" spans="1:4" ht="13.5">
      <c r="A38" s="46"/>
      <c r="B38" s="48"/>
      <c r="C38" s="48"/>
      <c r="D38" s="48"/>
    </row>
    <row r="39" spans="1:4" ht="13.5">
      <c r="A39" s="46"/>
      <c r="B39" s="48"/>
      <c r="C39" s="48"/>
      <c r="D39" s="48"/>
    </row>
    <row r="40" spans="1:4" ht="13.5">
      <c r="A40" s="46"/>
      <c r="B40" s="48"/>
      <c r="C40" s="48"/>
      <c r="D40" s="48"/>
    </row>
    <row r="41" spans="1:4" ht="13.5">
      <c r="A41" s="46"/>
      <c r="B41" s="48"/>
      <c r="C41" s="48"/>
      <c r="D41" s="48"/>
    </row>
    <row r="42" spans="1:4" ht="13.5">
      <c r="A42" s="46"/>
      <c r="B42" s="48"/>
      <c r="C42" s="48"/>
      <c r="D42" s="48"/>
    </row>
    <row r="43" spans="1:4" ht="13.5">
      <c r="A43" s="46"/>
      <c r="B43" s="48"/>
      <c r="C43" s="48"/>
      <c r="D43" s="48"/>
    </row>
    <row r="44" spans="1:4" ht="13.5">
      <c r="A44" s="46"/>
      <c r="B44" s="48"/>
      <c r="C44" s="48"/>
      <c r="D44" s="48"/>
    </row>
    <row r="45" spans="1:4" ht="13.5">
      <c r="A45" s="46"/>
      <c r="B45" s="48"/>
      <c r="C45" s="48"/>
      <c r="D45" s="48"/>
    </row>
    <row r="46" spans="1:4" ht="13.5">
      <c r="A46" s="46"/>
      <c r="B46" s="48"/>
      <c r="C46" s="48"/>
      <c r="D46" s="48"/>
    </row>
    <row r="47" spans="1:4" ht="13.5">
      <c r="A47" s="46"/>
      <c r="B47" s="48"/>
      <c r="C47" s="48"/>
      <c r="D47" s="48"/>
    </row>
    <row r="48" spans="1:4" ht="13.5">
      <c r="A48" s="46"/>
      <c r="B48" s="48"/>
      <c r="C48" s="48"/>
      <c r="D48" s="48"/>
    </row>
    <row r="49" spans="1:4" ht="13.5">
      <c r="A49" s="46"/>
      <c r="B49" s="48"/>
      <c r="C49" s="48"/>
      <c r="D49" s="48"/>
    </row>
    <row r="50" spans="1:4" ht="13.5">
      <c r="A50" s="46"/>
      <c r="B50" s="48"/>
      <c r="C50" s="48"/>
      <c r="D50" s="48"/>
    </row>
    <row r="51" spans="1:4" ht="13.5">
      <c r="A51" s="46"/>
      <c r="B51" s="48"/>
      <c r="C51" s="48"/>
      <c r="D51" s="48"/>
    </row>
    <row r="52" spans="1:4" ht="13.5">
      <c r="A52" s="46"/>
      <c r="B52" s="48"/>
      <c r="C52" s="48"/>
      <c r="D52" s="48"/>
    </row>
    <row r="53" spans="1:4" ht="13.5">
      <c r="A53" s="46"/>
      <c r="B53" s="48"/>
      <c r="C53" s="48"/>
      <c r="D53" s="48"/>
    </row>
    <row r="54" spans="1:4" ht="13.5">
      <c r="A54" s="46"/>
      <c r="B54" s="48"/>
      <c r="C54" s="48"/>
      <c r="D54" s="48"/>
    </row>
    <row r="55" spans="1:4" ht="13.5">
      <c r="A55" s="46"/>
      <c r="B55" s="48"/>
      <c r="C55" s="48"/>
      <c r="D55" s="48"/>
    </row>
    <row r="56" spans="1:4" ht="13.5">
      <c r="A56" s="46"/>
      <c r="B56" s="48"/>
      <c r="C56" s="48"/>
      <c r="D56" s="48"/>
    </row>
    <row r="57" spans="1:4" ht="13.5">
      <c r="A57" s="46"/>
      <c r="B57" s="48"/>
      <c r="C57" s="48"/>
      <c r="D57" s="48"/>
    </row>
    <row r="58" spans="1:4" ht="13.5">
      <c r="A58" s="46"/>
      <c r="B58" s="48"/>
      <c r="C58" s="48"/>
      <c r="D58" s="48"/>
    </row>
    <row r="59" spans="1:4" ht="13.5">
      <c r="A59" s="46"/>
      <c r="B59" s="48"/>
      <c r="C59" s="48"/>
      <c r="D59" s="48"/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1968503937007874" right="0.15748031496062992" top="0.4724409448818898" bottom="0.3937007874015748" header="0.1968503937007874" footer="0.15748031496062992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6.33203125" style="21" customWidth="1"/>
    <col min="2" max="25" width="4.83203125" style="6" customWidth="1"/>
    <col min="26" max="26" width="5.33203125" style="6" customWidth="1"/>
    <col min="27" max="27" width="6" style="6" bestFit="1" customWidth="1"/>
    <col min="28" max="28" width="5.33203125" style="6" bestFit="1" customWidth="1"/>
    <col min="29" max="29" width="6" style="16" bestFit="1" customWidth="1"/>
    <col min="30" max="30" width="6.83203125" style="16" customWidth="1"/>
    <col min="31" max="31" width="7.33203125" style="16" customWidth="1"/>
    <col min="32" max="33" width="6.83203125" style="6" customWidth="1"/>
    <col min="34" max="34" width="7.16015625" style="6" customWidth="1"/>
    <col min="35" max="35" width="5.16015625" style="6" customWidth="1"/>
    <col min="36" max="36" width="7.66015625" style="6" customWidth="1"/>
    <col min="37" max="37" width="6.83203125" style="6" customWidth="1"/>
    <col min="38" max="38" width="5.33203125" style="6" customWidth="1"/>
    <col min="39" max="39" width="5.16015625" style="6" customWidth="1"/>
    <col min="40" max="40" width="7.66015625" style="6" customWidth="1"/>
    <col min="41" max="41" width="6.33203125" style="6" customWidth="1"/>
    <col min="42" max="42" width="4.66015625" style="6" customWidth="1"/>
    <col min="43" max="43" width="6.83203125" style="6" customWidth="1"/>
    <col min="44" max="44" width="7.16015625" style="6" customWidth="1"/>
    <col min="45" max="16384" width="7" style="6" customWidth="1"/>
  </cols>
  <sheetData>
    <row r="1" spans="1:39" s="7" customFormat="1" ht="84.75" customHeight="1">
      <c r="A1" s="4" t="s">
        <v>50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2" t="s">
        <v>35</v>
      </c>
      <c r="S1" s="2" t="s">
        <v>36</v>
      </c>
      <c r="T1" s="2" t="s">
        <v>37</v>
      </c>
      <c r="U1" s="2" t="s">
        <v>38</v>
      </c>
      <c r="V1" s="2" t="s">
        <v>27</v>
      </c>
      <c r="W1" s="2" t="s">
        <v>39</v>
      </c>
      <c r="X1" s="2" t="s">
        <v>40</v>
      </c>
      <c r="Y1" s="2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48</v>
      </c>
      <c r="AE1" s="2" t="s">
        <v>46</v>
      </c>
      <c r="AF1" s="2" t="s">
        <v>47</v>
      </c>
      <c r="AG1" s="1" t="s">
        <v>8</v>
      </c>
      <c r="AH1" s="5"/>
      <c r="AI1" s="6"/>
      <c r="AK1" s="8"/>
      <c r="AL1" s="8"/>
      <c r="AM1" s="8"/>
    </row>
    <row r="2" spans="1:39" s="12" customFormat="1" ht="13.5">
      <c r="A2" s="9">
        <f>ROW(A1)</f>
        <v>1</v>
      </c>
      <c r="B2" s="9">
        <v>4</v>
      </c>
      <c r="C2" s="9">
        <v>3</v>
      </c>
      <c r="D2" s="9">
        <v>4</v>
      </c>
      <c r="E2" s="9">
        <v>4</v>
      </c>
      <c r="F2" s="9">
        <v>4</v>
      </c>
      <c r="G2" s="9">
        <v>4</v>
      </c>
      <c r="H2" s="9">
        <v>4</v>
      </c>
      <c r="I2" s="9">
        <v>3</v>
      </c>
      <c r="J2" s="9">
        <v>3</v>
      </c>
      <c r="K2" s="9">
        <v>3</v>
      </c>
      <c r="L2" s="9">
        <v>3</v>
      </c>
      <c r="M2" s="9">
        <v>3</v>
      </c>
      <c r="N2" s="9">
        <v>3</v>
      </c>
      <c r="O2" s="9">
        <v>3</v>
      </c>
      <c r="P2" s="9">
        <v>3</v>
      </c>
      <c r="Q2" s="9">
        <v>3</v>
      </c>
      <c r="R2" s="9">
        <v>3</v>
      </c>
      <c r="S2" s="9">
        <v>3</v>
      </c>
      <c r="T2" s="9">
        <v>3</v>
      </c>
      <c r="U2" s="9">
        <v>3</v>
      </c>
      <c r="V2" s="9">
        <v>3</v>
      </c>
      <c r="W2" s="9">
        <v>4</v>
      </c>
      <c r="X2" s="9">
        <v>4</v>
      </c>
      <c r="Y2" s="9">
        <v>4</v>
      </c>
      <c r="Z2" s="9">
        <v>3</v>
      </c>
      <c r="AA2" s="9">
        <v>3</v>
      </c>
      <c r="AB2" s="9">
        <v>4</v>
      </c>
      <c r="AC2" s="9">
        <v>4</v>
      </c>
      <c r="AD2" s="9">
        <v>4</v>
      </c>
      <c r="AE2" s="9">
        <v>3</v>
      </c>
      <c r="AF2" s="9">
        <v>2</v>
      </c>
      <c r="AG2" s="9">
        <v>1</v>
      </c>
      <c r="AH2" s="5"/>
      <c r="AI2" s="6"/>
      <c r="AJ2" s="10"/>
      <c r="AK2" s="11"/>
      <c r="AL2" s="11"/>
      <c r="AM2" s="11"/>
    </row>
    <row r="3" spans="1:39" s="12" customFormat="1" ht="13.5">
      <c r="A3" s="9">
        <f aca="true" t="shared" si="0" ref="A3:A16">ROW(A2)</f>
        <v>2</v>
      </c>
      <c r="B3" s="9">
        <v>3</v>
      </c>
      <c r="C3" s="9">
        <v>1</v>
      </c>
      <c r="D3" s="9">
        <v>1</v>
      </c>
      <c r="E3" s="9">
        <v>3</v>
      </c>
      <c r="F3" s="9">
        <v>1</v>
      </c>
      <c r="G3" s="9">
        <v>3</v>
      </c>
      <c r="H3" s="9">
        <v>3</v>
      </c>
      <c r="I3" s="9">
        <v>1</v>
      </c>
      <c r="J3" s="9">
        <v>3</v>
      </c>
      <c r="K3" s="9">
        <v>3</v>
      </c>
      <c r="L3" s="9">
        <v>3</v>
      </c>
      <c r="M3" s="9">
        <v>3</v>
      </c>
      <c r="N3" s="9">
        <v>3</v>
      </c>
      <c r="O3" s="9">
        <v>3</v>
      </c>
      <c r="P3" s="9">
        <v>3</v>
      </c>
      <c r="Q3" s="9">
        <v>3</v>
      </c>
      <c r="R3" s="9">
        <v>3</v>
      </c>
      <c r="S3" s="9">
        <v>3</v>
      </c>
      <c r="T3" s="9">
        <v>3</v>
      </c>
      <c r="U3" s="9">
        <v>3</v>
      </c>
      <c r="V3" s="9">
        <v>3</v>
      </c>
      <c r="W3" s="9">
        <v>1</v>
      </c>
      <c r="X3" s="9">
        <v>1</v>
      </c>
      <c r="Y3" s="9">
        <v>3</v>
      </c>
      <c r="Z3" s="9">
        <v>3</v>
      </c>
      <c r="AA3" s="9">
        <v>2</v>
      </c>
      <c r="AB3" s="9">
        <v>3</v>
      </c>
      <c r="AC3" s="9">
        <v>2</v>
      </c>
      <c r="AD3" s="9">
        <v>1</v>
      </c>
      <c r="AE3" s="9">
        <v>2</v>
      </c>
      <c r="AF3" s="9">
        <v>0</v>
      </c>
      <c r="AG3" s="9">
        <v>3</v>
      </c>
      <c r="AH3" s="5"/>
      <c r="AI3" s="6"/>
      <c r="AJ3" s="10"/>
      <c r="AK3" s="11"/>
      <c r="AL3" s="11"/>
      <c r="AM3" s="11"/>
    </row>
    <row r="4" spans="1:39" s="12" customFormat="1" ht="13.5">
      <c r="A4" s="9">
        <f t="shared" si="0"/>
        <v>3</v>
      </c>
      <c r="B4" s="9">
        <v>2</v>
      </c>
      <c r="C4" s="9">
        <v>3</v>
      </c>
      <c r="D4" s="9">
        <v>3</v>
      </c>
      <c r="E4" s="9">
        <v>1</v>
      </c>
      <c r="F4" s="9">
        <v>3</v>
      </c>
      <c r="G4" s="9">
        <v>3</v>
      </c>
      <c r="H4" s="9">
        <v>3</v>
      </c>
      <c r="I4" s="9">
        <v>3</v>
      </c>
      <c r="J4" s="9">
        <v>3</v>
      </c>
      <c r="K4" s="9">
        <v>3</v>
      </c>
      <c r="L4" s="9">
        <v>3</v>
      </c>
      <c r="M4" s="9">
        <v>3</v>
      </c>
      <c r="N4" s="9">
        <v>3</v>
      </c>
      <c r="O4" s="9">
        <v>3</v>
      </c>
      <c r="P4" s="9">
        <v>3</v>
      </c>
      <c r="Q4" s="9">
        <v>3</v>
      </c>
      <c r="R4" s="9">
        <v>3</v>
      </c>
      <c r="S4" s="9">
        <v>3</v>
      </c>
      <c r="T4" s="9">
        <v>3</v>
      </c>
      <c r="U4" s="9">
        <v>3</v>
      </c>
      <c r="V4" s="9">
        <v>3</v>
      </c>
      <c r="W4" s="9">
        <v>1</v>
      </c>
      <c r="X4" s="9">
        <v>2</v>
      </c>
      <c r="Y4" s="9">
        <v>2</v>
      </c>
      <c r="Z4" s="9">
        <v>2</v>
      </c>
      <c r="AA4" s="9">
        <v>0</v>
      </c>
      <c r="AB4" s="9">
        <v>2</v>
      </c>
      <c r="AC4" s="9">
        <v>1</v>
      </c>
      <c r="AD4" s="9">
        <v>1</v>
      </c>
      <c r="AE4" s="9">
        <v>2</v>
      </c>
      <c r="AF4" s="9">
        <v>4</v>
      </c>
      <c r="AG4" s="9">
        <v>3</v>
      </c>
      <c r="AH4" s="5"/>
      <c r="AI4" s="6"/>
      <c r="AJ4" s="10"/>
      <c r="AK4" s="11"/>
      <c r="AL4" s="11"/>
      <c r="AM4" s="11"/>
    </row>
    <row r="5" spans="1:39" s="12" customFormat="1" ht="13.5">
      <c r="A5" s="9">
        <f t="shared" si="0"/>
        <v>4</v>
      </c>
      <c r="B5" s="9">
        <v>1</v>
      </c>
      <c r="C5" s="9">
        <v>1</v>
      </c>
      <c r="D5" s="9">
        <v>4</v>
      </c>
      <c r="E5" s="9">
        <v>1</v>
      </c>
      <c r="F5" s="9">
        <v>4</v>
      </c>
      <c r="G5" s="9">
        <v>4</v>
      </c>
      <c r="H5" s="9">
        <v>4</v>
      </c>
      <c r="I5" s="9">
        <v>4</v>
      </c>
      <c r="J5" s="9">
        <v>4</v>
      </c>
      <c r="K5" s="9">
        <v>4</v>
      </c>
      <c r="L5" s="9">
        <v>4</v>
      </c>
      <c r="M5" s="9">
        <v>4</v>
      </c>
      <c r="N5" s="9">
        <v>4</v>
      </c>
      <c r="O5" s="9">
        <v>4</v>
      </c>
      <c r="P5" s="9">
        <v>4</v>
      </c>
      <c r="Q5" s="9">
        <v>4</v>
      </c>
      <c r="R5" s="9">
        <v>4</v>
      </c>
      <c r="S5" s="9">
        <v>4</v>
      </c>
      <c r="T5" s="9">
        <v>4</v>
      </c>
      <c r="U5" s="9">
        <v>4</v>
      </c>
      <c r="V5" s="9">
        <v>4</v>
      </c>
      <c r="W5" s="9">
        <v>1</v>
      </c>
      <c r="X5" s="9">
        <v>4</v>
      </c>
      <c r="Y5" s="9">
        <v>3</v>
      </c>
      <c r="Z5" s="9">
        <v>4</v>
      </c>
      <c r="AA5" s="9">
        <v>4</v>
      </c>
      <c r="AB5" s="9">
        <v>3</v>
      </c>
      <c r="AC5" s="9">
        <v>4</v>
      </c>
      <c r="AD5" s="9">
        <v>4</v>
      </c>
      <c r="AE5" s="9">
        <v>4</v>
      </c>
      <c r="AF5" s="9">
        <v>2</v>
      </c>
      <c r="AG5" s="9">
        <v>4</v>
      </c>
      <c r="AH5" s="5"/>
      <c r="AI5" s="6"/>
      <c r="AJ5" s="10"/>
      <c r="AK5" s="11"/>
      <c r="AL5" s="11"/>
      <c r="AM5" s="11"/>
    </row>
    <row r="6" spans="1:39" s="12" customFormat="1" ht="13.5">
      <c r="A6" s="9">
        <f t="shared" si="0"/>
        <v>5</v>
      </c>
      <c r="B6" s="9">
        <v>4</v>
      </c>
      <c r="C6" s="9">
        <v>1</v>
      </c>
      <c r="D6" s="9">
        <v>4</v>
      </c>
      <c r="E6" s="9">
        <v>2</v>
      </c>
      <c r="F6" s="9">
        <v>4</v>
      </c>
      <c r="G6" s="9">
        <v>4</v>
      </c>
      <c r="H6" s="9">
        <v>3</v>
      </c>
      <c r="I6" s="9">
        <v>3</v>
      </c>
      <c r="J6" s="9">
        <v>4</v>
      </c>
      <c r="K6" s="9">
        <v>4</v>
      </c>
      <c r="L6" s="9">
        <v>4</v>
      </c>
      <c r="M6" s="9">
        <v>4</v>
      </c>
      <c r="N6" s="9">
        <v>4</v>
      </c>
      <c r="O6" s="9">
        <v>4</v>
      </c>
      <c r="P6" s="9">
        <v>4</v>
      </c>
      <c r="Q6" s="9">
        <v>4</v>
      </c>
      <c r="R6" s="9">
        <v>4</v>
      </c>
      <c r="S6" s="9">
        <v>4</v>
      </c>
      <c r="T6" s="9">
        <v>4</v>
      </c>
      <c r="U6" s="9">
        <v>4</v>
      </c>
      <c r="V6" s="9">
        <v>4</v>
      </c>
      <c r="W6" s="9">
        <v>1</v>
      </c>
      <c r="X6" s="9">
        <v>3</v>
      </c>
      <c r="Y6" s="9">
        <v>1</v>
      </c>
      <c r="Z6" s="9">
        <v>3</v>
      </c>
      <c r="AA6" s="9">
        <v>1</v>
      </c>
      <c r="AB6" s="9">
        <v>1</v>
      </c>
      <c r="AC6" s="9">
        <v>4</v>
      </c>
      <c r="AD6" s="9">
        <v>4</v>
      </c>
      <c r="AE6" s="9">
        <v>1</v>
      </c>
      <c r="AF6" s="9">
        <v>1</v>
      </c>
      <c r="AG6" s="9">
        <v>1</v>
      </c>
      <c r="AH6" s="5"/>
      <c r="AI6" s="6"/>
      <c r="AJ6" s="10"/>
      <c r="AK6" s="11"/>
      <c r="AL6" s="11"/>
      <c r="AM6" s="11"/>
    </row>
    <row r="7" spans="1:39" s="12" customFormat="1" ht="13.5">
      <c r="A7" s="9">
        <f t="shared" si="0"/>
        <v>6</v>
      </c>
      <c r="B7" s="9">
        <v>3</v>
      </c>
      <c r="C7" s="9">
        <v>3</v>
      </c>
      <c r="D7" s="9">
        <v>3</v>
      </c>
      <c r="E7" s="9">
        <v>3</v>
      </c>
      <c r="F7" s="9">
        <v>4</v>
      </c>
      <c r="G7" s="9">
        <v>1</v>
      </c>
      <c r="H7" s="9">
        <v>1</v>
      </c>
      <c r="I7" s="9">
        <v>4</v>
      </c>
      <c r="J7" s="9">
        <v>3</v>
      </c>
      <c r="K7" s="9">
        <v>3</v>
      </c>
      <c r="L7" s="9">
        <v>3</v>
      </c>
      <c r="M7" s="9">
        <v>3</v>
      </c>
      <c r="N7" s="9">
        <v>3</v>
      </c>
      <c r="O7" s="9">
        <v>3</v>
      </c>
      <c r="P7" s="9">
        <v>3</v>
      </c>
      <c r="Q7" s="9">
        <v>3</v>
      </c>
      <c r="R7" s="9">
        <v>3</v>
      </c>
      <c r="S7" s="9">
        <v>3</v>
      </c>
      <c r="T7" s="9">
        <v>3</v>
      </c>
      <c r="U7" s="9">
        <v>3</v>
      </c>
      <c r="V7" s="9">
        <v>3</v>
      </c>
      <c r="W7" s="9">
        <v>1</v>
      </c>
      <c r="X7" s="9">
        <v>3</v>
      </c>
      <c r="Y7" s="9">
        <v>4</v>
      </c>
      <c r="Z7" s="9">
        <v>1</v>
      </c>
      <c r="AA7" s="9">
        <v>3</v>
      </c>
      <c r="AB7" s="9">
        <v>1</v>
      </c>
      <c r="AC7" s="9">
        <v>3</v>
      </c>
      <c r="AD7" s="9">
        <v>4</v>
      </c>
      <c r="AE7" s="9">
        <v>1</v>
      </c>
      <c r="AF7" s="9">
        <v>1</v>
      </c>
      <c r="AG7" s="9">
        <v>1</v>
      </c>
      <c r="AH7" s="5"/>
      <c r="AI7" s="6"/>
      <c r="AJ7" s="10"/>
      <c r="AK7" s="11"/>
      <c r="AL7" s="13"/>
      <c r="AM7" s="11"/>
    </row>
    <row r="8" spans="1:39" s="12" customFormat="1" ht="13.5">
      <c r="A8" s="9">
        <f t="shared" si="0"/>
        <v>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2</v>
      </c>
      <c r="AH8" s="5"/>
      <c r="AI8" s="6"/>
      <c r="AJ8" s="10"/>
      <c r="AK8" s="11"/>
      <c r="AL8" s="13"/>
      <c r="AM8" s="11"/>
    </row>
    <row r="9" spans="1:39" s="12" customFormat="1" ht="13.5">
      <c r="A9" s="9">
        <f t="shared" si="0"/>
        <v>8</v>
      </c>
      <c r="B9" s="9">
        <v>3</v>
      </c>
      <c r="C9" s="9">
        <v>3</v>
      </c>
      <c r="D9" s="9">
        <v>3</v>
      </c>
      <c r="E9" s="9">
        <v>3</v>
      </c>
      <c r="F9" s="9">
        <v>4</v>
      </c>
      <c r="G9" s="9">
        <v>3</v>
      </c>
      <c r="H9" s="9">
        <v>1</v>
      </c>
      <c r="I9" s="9">
        <v>3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2</v>
      </c>
      <c r="X9" s="9">
        <v>3</v>
      </c>
      <c r="Y9" s="9">
        <v>4</v>
      </c>
      <c r="Z9" s="9">
        <v>3</v>
      </c>
      <c r="AA9" s="9">
        <v>3</v>
      </c>
      <c r="AB9" s="9">
        <v>3</v>
      </c>
      <c r="AC9" s="9">
        <v>3</v>
      </c>
      <c r="AD9" s="9">
        <v>3</v>
      </c>
      <c r="AE9" s="9">
        <v>2</v>
      </c>
      <c r="AF9" s="9">
        <v>3</v>
      </c>
      <c r="AG9" s="9">
        <v>3</v>
      </c>
      <c r="AH9" s="5"/>
      <c r="AI9" s="6"/>
      <c r="AJ9" s="10"/>
      <c r="AK9" s="11"/>
      <c r="AL9" s="13"/>
      <c r="AM9" s="11"/>
    </row>
    <row r="10" spans="1:39" s="12" customFormat="1" ht="13.5">
      <c r="A10" s="9">
        <f t="shared" si="0"/>
        <v>9</v>
      </c>
      <c r="B10" s="9">
        <v>3</v>
      </c>
      <c r="C10" s="9">
        <v>3</v>
      </c>
      <c r="D10" s="9">
        <v>4</v>
      </c>
      <c r="E10" s="9">
        <v>3</v>
      </c>
      <c r="F10" s="9">
        <v>3</v>
      </c>
      <c r="G10" s="9">
        <v>2</v>
      </c>
      <c r="H10" s="9">
        <v>1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v>2</v>
      </c>
      <c r="S10" s="9">
        <v>2</v>
      </c>
      <c r="T10" s="9">
        <v>2</v>
      </c>
      <c r="U10" s="9">
        <v>2</v>
      </c>
      <c r="V10" s="9">
        <v>2</v>
      </c>
      <c r="W10" s="9">
        <v>2</v>
      </c>
      <c r="X10" s="9">
        <v>3</v>
      </c>
      <c r="Y10" s="9">
        <v>4</v>
      </c>
      <c r="Z10" s="9">
        <v>4</v>
      </c>
      <c r="AA10" s="9">
        <v>4</v>
      </c>
      <c r="AB10" s="9">
        <v>3</v>
      </c>
      <c r="AC10" s="9">
        <v>4</v>
      </c>
      <c r="AD10" s="9">
        <v>2</v>
      </c>
      <c r="AE10" s="9">
        <v>3</v>
      </c>
      <c r="AF10" s="9">
        <v>1</v>
      </c>
      <c r="AG10" s="9">
        <v>2</v>
      </c>
      <c r="AH10" s="5"/>
      <c r="AI10" s="6"/>
      <c r="AJ10" s="10"/>
      <c r="AK10" s="11"/>
      <c r="AL10" s="13"/>
      <c r="AM10" s="11"/>
    </row>
    <row r="11" spans="1:39" s="12" customFormat="1" ht="13.5">
      <c r="A11" s="9">
        <f t="shared" si="0"/>
        <v>10</v>
      </c>
      <c r="B11" s="9">
        <v>4</v>
      </c>
      <c r="C11" s="9">
        <v>3</v>
      </c>
      <c r="D11" s="9">
        <v>3</v>
      </c>
      <c r="E11" s="9">
        <v>2</v>
      </c>
      <c r="F11" s="9">
        <v>3</v>
      </c>
      <c r="G11" s="9">
        <v>4</v>
      </c>
      <c r="H11" s="9">
        <v>1</v>
      </c>
      <c r="I11" s="9">
        <v>2</v>
      </c>
      <c r="J11" s="9">
        <v>3</v>
      </c>
      <c r="K11" s="9">
        <v>3</v>
      </c>
      <c r="L11" s="9">
        <v>3</v>
      </c>
      <c r="M11" s="9">
        <v>3</v>
      </c>
      <c r="N11" s="9">
        <v>3</v>
      </c>
      <c r="O11" s="9">
        <v>3</v>
      </c>
      <c r="P11" s="9">
        <v>3</v>
      </c>
      <c r="Q11" s="9">
        <v>3</v>
      </c>
      <c r="R11" s="9">
        <v>3</v>
      </c>
      <c r="S11" s="9">
        <v>3</v>
      </c>
      <c r="T11" s="9">
        <v>3</v>
      </c>
      <c r="U11" s="9">
        <v>3</v>
      </c>
      <c r="V11" s="9">
        <v>3</v>
      </c>
      <c r="W11" s="9">
        <v>2</v>
      </c>
      <c r="X11" s="9">
        <v>4</v>
      </c>
      <c r="Y11" s="9">
        <v>4</v>
      </c>
      <c r="Z11" s="9">
        <v>2</v>
      </c>
      <c r="AA11" s="9">
        <v>0</v>
      </c>
      <c r="AB11" s="9">
        <v>3</v>
      </c>
      <c r="AC11" s="9">
        <v>3</v>
      </c>
      <c r="AD11" s="9">
        <v>4</v>
      </c>
      <c r="AE11" s="9">
        <v>3</v>
      </c>
      <c r="AF11" s="9">
        <v>1</v>
      </c>
      <c r="AG11" s="9">
        <v>2</v>
      </c>
      <c r="AH11" s="5"/>
      <c r="AI11" s="6"/>
      <c r="AJ11" s="10"/>
      <c r="AK11" s="11"/>
      <c r="AL11" s="13"/>
      <c r="AM11" s="11"/>
    </row>
    <row r="12" spans="1:39" s="12" customFormat="1" ht="13.5">
      <c r="A12" s="9">
        <f t="shared" si="0"/>
        <v>11</v>
      </c>
      <c r="B12" s="9">
        <v>3</v>
      </c>
      <c r="C12" s="9">
        <v>3</v>
      </c>
      <c r="D12" s="9">
        <v>4</v>
      </c>
      <c r="E12" s="9">
        <v>4</v>
      </c>
      <c r="F12" s="9">
        <v>4</v>
      </c>
      <c r="G12" s="9">
        <v>4</v>
      </c>
      <c r="H12" s="9">
        <v>1</v>
      </c>
      <c r="I12" s="9">
        <v>3</v>
      </c>
      <c r="J12" s="9">
        <v>4</v>
      </c>
      <c r="K12" s="9">
        <v>4</v>
      </c>
      <c r="L12" s="9">
        <v>4</v>
      </c>
      <c r="M12" s="9">
        <v>4</v>
      </c>
      <c r="N12" s="9">
        <v>4</v>
      </c>
      <c r="O12" s="9">
        <v>4</v>
      </c>
      <c r="P12" s="9">
        <v>4</v>
      </c>
      <c r="Q12" s="9">
        <v>4</v>
      </c>
      <c r="R12" s="9">
        <v>4</v>
      </c>
      <c r="S12" s="9">
        <v>4</v>
      </c>
      <c r="T12" s="9">
        <v>4</v>
      </c>
      <c r="U12" s="9">
        <v>4</v>
      </c>
      <c r="V12" s="9">
        <v>4</v>
      </c>
      <c r="W12" s="9">
        <v>4</v>
      </c>
      <c r="X12" s="9">
        <v>4</v>
      </c>
      <c r="Y12" s="9">
        <v>3</v>
      </c>
      <c r="Z12" s="9">
        <v>4</v>
      </c>
      <c r="AA12" s="9">
        <v>4</v>
      </c>
      <c r="AB12" s="9">
        <v>3</v>
      </c>
      <c r="AC12" s="9">
        <v>4</v>
      </c>
      <c r="AD12" s="9">
        <v>4</v>
      </c>
      <c r="AE12" s="9">
        <v>3</v>
      </c>
      <c r="AF12" s="9">
        <v>4</v>
      </c>
      <c r="AG12" s="9">
        <v>2</v>
      </c>
      <c r="AH12" s="5"/>
      <c r="AI12" s="6"/>
      <c r="AJ12" s="10"/>
      <c r="AK12" s="11"/>
      <c r="AL12" s="13"/>
      <c r="AM12" s="11"/>
    </row>
    <row r="13" spans="1:39" s="12" customFormat="1" ht="13.5">
      <c r="A13" s="9">
        <f t="shared" si="0"/>
        <v>12</v>
      </c>
      <c r="B13" s="9">
        <v>4</v>
      </c>
      <c r="C13" s="9">
        <v>4</v>
      </c>
      <c r="D13" s="9">
        <v>2</v>
      </c>
      <c r="E13" s="9">
        <v>3</v>
      </c>
      <c r="F13" s="9">
        <v>4</v>
      </c>
      <c r="G13" s="9">
        <v>4</v>
      </c>
      <c r="H13" s="9">
        <v>3</v>
      </c>
      <c r="I13" s="9">
        <v>4</v>
      </c>
      <c r="J13" s="9">
        <v>3</v>
      </c>
      <c r="K13" s="9">
        <v>3</v>
      </c>
      <c r="L13" s="9">
        <v>3</v>
      </c>
      <c r="M13" s="9">
        <v>3</v>
      </c>
      <c r="N13" s="9">
        <v>3</v>
      </c>
      <c r="O13" s="9">
        <v>3</v>
      </c>
      <c r="P13" s="9">
        <v>3</v>
      </c>
      <c r="Q13" s="9">
        <v>3</v>
      </c>
      <c r="R13" s="9">
        <v>3</v>
      </c>
      <c r="S13" s="9">
        <v>3</v>
      </c>
      <c r="T13" s="9">
        <v>3</v>
      </c>
      <c r="U13" s="9">
        <v>3</v>
      </c>
      <c r="V13" s="9">
        <v>3</v>
      </c>
      <c r="W13" s="9">
        <v>3</v>
      </c>
      <c r="X13" s="9">
        <v>4</v>
      </c>
      <c r="Y13" s="9">
        <v>4</v>
      </c>
      <c r="Z13" s="9">
        <v>4</v>
      </c>
      <c r="AA13" s="9">
        <v>3</v>
      </c>
      <c r="AB13" s="9">
        <v>4</v>
      </c>
      <c r="AC13" s="9">
        <v>4</v>
      </c>
      <c r="AD13" s="9">
        <v>3</v>
      </c>
      <c r="AE13" s="9">
        <v>4</v>
      </c>
      <c r="AF13" s="9">
        <v>1</v>
      </c>
      <c r="AG13" s="9">
        <v>4</v>
      </c>
      <c r="AH13" s="5"/>
      <c r="AI13" s="6"/>
      <c r="AJ13" s="10"/>
      <c r="AK13" s="11"/>
      <c r="AL13" s="13"/>
      <c r="AM13" s="11"/>
    </row>
    <row r="14" spans="1:39" s="12" customFormat="1" ht="13.5">
      <c r="A14" s="9">
        <f t="shared" si="0"/>
        <v>13</v>
      </c>
      <c r="B14" s="9">
        <v>3</v>
      </c>
      <c r="C14" s="9">
        <v>2</v>
      </c>
      <c r="D14" s="9">
        <v>2</v>
      </c>
      <c r="E14" s="9">
        <v>3</v>
      </c>
      <c r="F14" s="9">
        <v>4</v>
      </c>
      <c r="G14" s="9">
        <v>3</v>
      </c>
      <c r="H14" s="9">
        <v>4</v>
      </c>
      <c r="I14" s="9">
        <v>3</v>
      </c>
      <c r="J14" s="9">
        <v>3</v>
      </c>
      <c r="K14" s="9">
        <v>3</v>
      </c>
      <c r="L14" s="9">
        <v>3</v>
      </c>
      <c r="M14" s="9">
        <v>3</v>
      </c>
      <c r="N14" s="9">
        <v>3</v>
      </c>
      <c r="O14" s="9">
        <v>3</v>
      </c>
      <c r="P14" s="9">
        <v>3</v>
      </c>
      <c r="Q14" s="9">
        <v>3</v>
      </c>
      <c r="R14" s="9">
        <v>3</v>
      </c>
      <c r="S14" s="9">
        <v>3</v>
      </c>
      <c r="T14" s="9">
        <v>3</v>
      </c>
      <c r="U14" s="9">
        <v>3</v>
      </c>
      <c r="V14" s="9">
        <v>3</v>
      </c>
      <c r="W14" s="9">
        <v>3</v>
      </c>
      <c r="X14" s="9">
        <v>4</v>
      </c>
      <c r="Y14" s="9">
        <v>4</v>
      </c>
      <c r="Z14" s="9">
        <v>3</v>
      </c>
      <c r="AA14" s="9">
        <v>3</v>
      </c>
      <c r="AB14" s="9">
        <v>4</v>
      </c>
      <c r="AC14" s="9">
        <v>4</v>
      </c>
      <c r="AD14" s="9">
        <v>4</v>
      </c>
      <c r="AE14" s="9">
        <v>4</v>
      </c>
      <c r="AF14" s="9">
        <v>3</v>
      </c>
      <c r="AG14" s="9">
        <v>4</v>
      </c>
      <c r="AH14" s="5"/>
      <c r="AI14" s="6"/>
      <c r="AJ14" s="10"/>
      <c r="AK14" s="11"/>
      <c r="AL14" s="13"/>
      <c r="AM14" s="11"/>
    </row>
    <row r="15" spans="1:39" s="12" customFormat="1" ht="13.5">
      <c r="A15" s="9">
        <f t="shared" si="0"/>
        <v>14</v>
      </c>
      <c r="B15" s="9">
        <v>3</v>
      </c>
      <c r="C15" s="9">
        <v>2</v>
      </c>
      <c r="D15" s="9">
        <v>3</v>
      </c>
      <c r="E15" s="9">
        <v>0</v>
      </c>
      <c r="F15" s="9">
        <v>2</v>
      </c>
      <c r="G15" s="9">
        <v>2</v>
      </c>
      <c r="H15" s="9">
        <v>2</v>
      </c>
      <c r="I15" s="9">
        <v>2</v>
      </c>
      <c r="J15" s="9">
        <v>3</v>
      </c>
      <c r="K15" s="9">
        <v>3</v>
      </c>
      <c r="L15" s="9">
        <v>3</v>
      </c>
      <c r="M15" s="9">
        <v>3</v>
      </c>
      <c r="N15" s="9">
        <v>3</v>
      </c>
      <c r="O15" s="9">
        <v>3</v>
      </c>
      <c r="P15" s="9">
        <v>3</v>
      </c>
      <c r="Q15" s="9">
        <v>3</v>
      </c>
      <c r="R15" s="9">
        <v>3</v>
      </c>
      <c r="S15" s="9">
        <v>3</v>
      </c>
      <c r="T15" s="9">
        <v>3</v>
      </c>
      <c r="U15" s="9">
        <v>3</v>
      </c>
      <c r="V15" s="9">
        <v>3</v>
      </c>
      <c r="W15" s="9">
        <v>4</v>
      </c>
      <c r="X15" s="9">
        <v>3</v>
      </c>
      <c r="Y15" s="9">
        <v>4</v>
      </c>
      <c r="Z15" s="9">
        <v>4</v>
      </c>
      <c r="AA15" s="9">
        <v>3</v>
      </c>
      <c r="AB15" s="9">
        <v>4</v>
      </c>
      <c r="AC15" s="9">
        <v>3</v>
      </c>
      <c r="AD15" s="9">
        <v>3</v>
      </c>
      <c r="AE15" s="9">
        <v>3</v>
      </c>
      <c r="AF15" s="9">
        <v>0</v>
      </c>
      <c r="AG15" s="9">
        <v>3</v>
      </c>
      <c r="AH15" s="5"/>
      <c r="AI15" s="6"/>
      <c r="AJ15" s="10"/>
      <c r="AK15" s="11"/>
      <c r="AL15" s="13"/>
      <c r="AM15" s="11"/>
    </row>
    <row r="16" spans="1:39" s="12" customFormat="1" ht="13.5">
      <c r="A16" s="9">
        <f t="shared" si="0"/>
        <v>15</v>
      </c>
      <c r="B16" s="9">
        <v>3</v>
      </c>
      <c r="C16" s="9">
        <v>4</v>
      </c>
      <c r="D16" s="9">
        <v>3</v>
      </c>
      <c r="E16" s="9">
        <v>3</v>
      </c>
      <c r="F16" s="9">
        <v>2</v>
      </c>
      <c r="G16" s="9">
        <v>3</v>
      </c>
      <c r="H16" s="9">
        <v>4</v>
      </c>
      <c r="I16" s="9">
        <v>3</v>
      </c>
      <c r="J16" s="9">
        <v>3</v>
      </c>
      <c r="K16" s="9">
        <v>3</v>
      </c>
      <c r="L16" s="9">
        <v>3</v>
      </c>
      <c r="M16" s="9">
        <v>3</v>
      </c>
      <c r="N16" s="9">
        <v>3</v>
      </c>
      <c r="O16" s="9">
        <v>3</v>
      </c>
      <c r="P16" s="9">
        <v>3</v>
      </c>
      <c r="Q16" s="9">
        <v>3</v>
      </c>
      <c r="R16" s="9">
        <v>3</v>
      </c>
      <c r="S16" s="9">
        <v>3</v>
      </c>
      <c r="T16" s="9">
        <v>3</v>
      </c>
      <c r="U16" s="9">
        <v>3</v>
      </c>
      <c r="V16" s="9">
        <v>3</v>
      </c>
      <c r="W16" s="9">
        <v>4</v>
      </c>
      <c r="X16" s="9">
        <v>3</v>
      </c>
      <c r="Y16" s="9">
        <v>1</v>
      </c>
      <c r="Z16" s="9">
        <v>0</v>
      </c>
      <c r="AA16" s="9">
        <v>3</v>
      </c>
      <c r="AB16" s="9">
        <v>3</v>
      </c>
      <c r="AC16" s="9">
        <v>4</v>
      </c>
      <c r="AD16" s="9">
        <v>4</v>
      </c>
      <c r="AE16" s="9">
        <v>4</v>
      </c>
      <c r="AF16" s="9">
        <v>4</v>
      </c>
      <c r="AG16" s="9">
        <v>4</v>
      </c>
      <c r="AH16" s="5"/>
      <c r="AI16" s="6"/>
      <c r="AJ16" s="10"/>
      <c r="AK16" s="11"/>
      <c r="AL16" s="13"/>
      <c r="AM16" s="11"/>
    </row>
    <row r="17" spans="1:39" ht="6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5"/>
      <c r="AK17" s="16"/>
      <c r="AL17" s="16"/>
      <c r="AM17" s="16"/>
    </row>
    <row r="18" spans="1:42" ht="13.5">
      <c r="A18" s="17" t="s">
        <v>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5"/>
      <c r="AN18" s="16"/>
      <c r="AO18" s="16"/>
      <c r="AP18" s="16"/>
    </row>
    <row r="19" spans="1:42" ht="13.5">
      <c r="A19" s="19">
        <f aca="true" t="shared" si="1" ref="A19:AG19">COUNT(A2:A18)</f>
        <v>15</v>
      </c>
      <c r="B19" s="20">
        <f t="shared" si="1"/>
        <v>15</v>
      </c>
      <c r="C19" s="20">
        <f>COUNT(C2:C18)</f>
        <v>15</v>
      </c>
      <c r="D19" s="20">
        <f t="shared" si="1"/>
        <v>15</v>
      </c>
      <c r="E19" s="20">
        <f t="shared" si="1"/>
        <v>15</v>
      </c>
      <c r="F19" s="20">
        <f t="shared" si="1"/>
        <v>15</v>
      </c>
      <c r="G19" s="20">
        <f>COUNT(G2:G18)</f>
        <v>15</v>
      </c>
      <c r="H19" s="20">
        <f t="shared" si="1"/>
        <v>15</v>
      </c>
      <c r="I19" s="20">
        <f t="shared" si="1"/>
        <v>15</v>
      </c>
      <c r="J19" s="20">
        <f t="shared" si="1"/>
        <v>15</v>
      </c>
      <c r="K19" s="20">
        <f t="shared" si="1"/>
        <v>15</v>
      </c>
      <c r="L19" s="20">
        <f t="shared" si="1"/>
        <v>15</v>
      </c>
      <c r="M19" s="20">
        <f t="shared" si="1"/>
        <v>15</v>
      </c>
      <c r="N19" s="20">
        <f t="shared" si="1"/>
        <v>15</v>
      </c>
      <c r="O19" s="20">
        <f t="shared" si="1"/>
        <v>15</v>
      </c>
      <c r="P19" s="20">
        <f t="shared" si="1"/>
        <v>15</v>
      </c>
      <c r="Q19" s="20">
        <f t="shared" si="1"/>
        <v>15</v>
      </c>
      <c r="R19" s="20">
        <f t="shared" si="1"/>
        <v>15</v>
      </c>
      <c r="S19" s="20">
        <f t="shared" si="1"/>
        <v>15</v>
      </c>
      <c r="T19" s="20">
        <f t="shared" si="1"/>
        <v>15</v>
      </c>
      <c r="U19" s="20">
        <f t="shared" si="1"/>
        <v>15</v>
      </c>
      <c r="V19" s="20">
        <f t="shared" si="1"/>
        <v>15</v>
      </c>
      <c r="W19" s="20">
        <f t="shared" si="1"/>
        <v>15</v>
      </c>
      <c r="X19" s="20">
        <f t="shared" si="1"/>
        <v>15</v>
      </c>
      <c r="Y19" s="20">
        <f t="shared" si="1"/>
        <v>15</v>
      </c>
      <c r="Z19" s="20">
        <f t="shared" si="1"/>
        <v>15</v>
      </c>
      <c r="AA19" s="20">
        <f t="shared" si="1"/>
        <v>15</v>
      </c>
      <c r="AB19" s="20">
        <f t="shared" si="1"/>
        <v>15</v>
      </c>
      <c r="AC19" s="20">
        <f t="shared" si="1"/>
        <v>15</v>
      </c>
      <c r="AD19" s="20">
        <f t="shared" si="1"/>
        <v>15</v>
      </c>
      <c r="AE19" s="20">
        <f t="shared" si="1"/>
        <v>15</v>
      </c>
      <c r="AF19" s="20">
        <f t="shared" si="1"/>
        <v>15</v>
      </c>
      <c r="AG19" s="20">
        <f t="shared" si="1"/>
        <v>15</v>
      </c>
      <c r="AH19" s="5"/>
      <c r="AN19" s="16"/>
      <c r="AO19" s="16"/>
      <c r="AP19" s="16"/>
    </row>
    <row r="20" spans="29:46" ht="13.5">
      <c r="AC20" s="6"/>
      <c r="AD20" s="6"/>
      <c r="AE20" s="6"/>
      <c r="AR20" s="16"/>
      <c r="AS20" s="16"/>
      <c r="AT20" s="16"/>
    </row>
    <row r="21" spans="1:43" ht="83.25" customHeight="1">
      <c r="A21" s="17"/>
      <c r="B21" s="22" t="str">
        <f aca="true" t="shared" si="2" ref="B21:AG21">B1</f>
        <v>intérêt 1.</v>
      </c>
      <c r="C21" s="22" t="str">
        <f t="shared" si="2"/>
        <v>riche 2.</v>
      </c>
      <c r="D21" s="22" t="str">
        <f t="shared" si="2"/>
        <v>importance 3.</v>
      </c>
      <c r="E21" s="22" t="str">
        <f t="shared" si="2"/>
        <v>coordonné 4.</v>
      </c>
      <c r="F21" s="22" t="str">
        <f t="shared" si="2"/>
        <v>prérequis 5.</v>
      </c>
      <c r="G21" s="22" t="str">
        <f t="shared" si="2"/>
        <v>obj. clairs 6.</v>
      </c>
      <c r="H21" s="22" t="str">
        <f t="shared" si="2"/>
        <v>obj. atteints 7.</v>
      </c>
      <c r="I21" s="22" t="str">
        <f t="shared" si="2"/>
        <v>structuré 8.</v>
      </c>
      <c r="J21" s="22" t="str">
        <f t="shared" si="2"/>
        <v>clareté 9.</v>
      </c>
      <c r="K21" s="22" t="str">
        <f t="shared" si="2"/>
        <v>équilibre 10.</v>
      </c>
      <c r="L21" s="22" t="str">
        <f t="shared" si="2"/>
        <v>stimulant 11.</v>
      </c>
      <c r="M21" s="22" t="str">
        <f t="shared" si="2"/>
        <v>rythme 12.</v>
      </c>
      <c r="N21" s="22" t="str">
        <f t="shared" si="2"/>
        <v>climat 13.</v>
      </c>
      <c r="O21" s="22" t="str">
        <f t="shared" si="2"/>
        <v>expression 14.</v>
      </c>
      <c r="P21" s="22" t="str">
        <f t="shared" si="2"/>
        <v>disponibilité 15.</v>
      </c>
      <c r="Q21" s="22" t="str">
        <f t="shared" si="2"/>
        <v>réponses 16.</v>
      </c>
      <c r="R21" s="22" t="str">
        <f t="shared" si="2"/>
        <v>amélioration 17.</v>
      </c>
      <c r="S21" s="22" t="str">
        <f t="shared" si="2"/>
        <v>supports 18.</v>
      </c>
      <c r="T21" s="22" t="str">
        <f t="shared" si="2"/>
        <v>documentation 19.</v>
      </c>
      <c r="U21" s="22" t="str">
        <f t="shared" si="2"/>
        <v>préparation tests 20.</v>
      </c>
      <c r="V21" s="22" t="str">
        <f t="shared" si="2"/>
        <v>difficulté tests 21</v>
      </c>
      <c r="W21" s="22" t="str">
        <f t="shared" si="2"/>
        <v>formulation 22.</v>
      </c>
      <c r="X21" s="22" t="str">
        <f t="shared" si="2"/>
        <v>nombre 23.</v>
      </c>
      <c r="Y21" s="22" t="str">
        <f t="shared" si="2"/>
        <v>difficulté 24.</v>
      </c>
      <c r="Z21" s="22" t="str">
        <f t="shared" si="2"/>
        <v>assimilation 25.</v>
      </c>
      <c r="AA21" s="22" t="str">
        <f t="shared" si="2"/>
        <v>coordination 26.</v>
      </c>
      <c r="AB21" s="22" t="str">
        <f t="shared" si="2"/>
        <v>feedbacks 27.</v>
      </c>
      <c r="AC21" s="22" t="str">
        <f t="shared" si="2"/>
        <v>participation 28.</v>
      </c>
      <c r="AD21" s="22" t="str">
        <f t="shared" si="2"/>
        <v>travail régulier 29.</v>
      </c>
      <c r="AE21" s="22" t="str">
        <f t="shared" si="2"/>
        <v>utilisation doc 30.</v>
      </c>
      <c r="AF21" s="22" t="str">
        <f t="shared" si="2"/>
        <v>nb. heures 31.</v>
      </c>
      <c r="AG21" s="22" t="str">
        <f t="shared" si="2"/>
        <v>Appréciation globale</v>
      </c>
      <c r="AH21" s="5"/>
      <c r="AI21" s="5"/>
      <c r="AO21" s="16"/>
      <c r="AP21" s="16"/>
      <c r="AQ21" s="16"/>
    </row>
    <row r="22" spans="1:43" ht="13.5">
      <c r="A22" s="23" t="s">
        <v>51</v>
      </c>
      <c r="B22" s="18">
        <f>COUNTIF(B$2:B$16,1)</f>
        <v>1</v>
      </c>
      <c r="C22" s="18">
        <f aca="true" t="shared" si="3" ref="C22:AG22">COUNTIF(C$2:C$16,1)</f>
        <v>3</v>
      </c>
      <c r="D22" s="18">
        <f t="shared" si="3"/>
        <v>1</v>
      </c>
      <c r="E22" s="18">
        <f t="shared" si="3"/>
        <v>2</v>
      </c>
      <c r="F22" s="18">
        <f t="shared" si="3"/>
        <v>1</v>
      </c>
      <c r="G22" s="18">
        <f t="shared" si="3"/>
        <v>1</v>
      </c>
      <c r="H22" s="18">
        <f t="shared" si="3"/>
        <v>5</v>
      </c>
      <c r="I22" s="18">
        <f t="shared" si="3"/>
        <v>1</v>
      </c>
      <c r="J22" s="18">
        <f t="shared" si="3"/>
        <v>1</v>
      </c>
      <c r="K22" s="18">
        <f t="shared" si="3"/>
        <v>1</v>
      </c>
      <c r="L22" s="18">
        <f t="shared" si="3"/>
        <v>1</v>
      </c>
      <c r="M22" s="18">
        <f t="shared" si="3"/>
        <v>1</v>
      </c>
      <c r="N22" s="18">
        <f t="shared" si="3"/>
        <v>1</v>
      </c>
      <c r="O22" s="18">
        <f t="shared" si="3"/>
        <v>1</v>
      </c>
      <c r="P22" s="18">
        <f t="shared" si="3"/>
        <v>1</v>
      </c>
      <c r="Q22" s="18">
        <f t="shared" si="3"/>
        <v>1</v>
      </c>
      <c r="R22" s="18">
        <f t="shared" si="3"/>
        <v>1</v>
      </c>
      <c r="S22" s="18">
        <f t="shared" si="3"/>
        <v>1</v>
      </c>
      <c r="T22" s="18">
        <f t="shared" si="3"/>
        <v>1</v>
      </c>
      <c r="U22" s="18">
        <f t="shared" si="3"/>
        <v>1</v>
      </c>
      <c r="V22" s="18">
        <f t="shared" si="3"/>
        <v>1</v>
      </c>
      <c r="W22" s="18">
        <f t="shared" si="3"/>
        <v>5</v>
      </c>
      <c r="X22" s="18">
        <f t="shared" si="3"/>
        <v>1</v>
      </c>
      <c r="Y22" s="18">
        <f t="shared" si="3"/>
        <v>2</v>
      </c>
      <c r="Z22" s="18">
        <f t="shared" si="3"/>
        <v>1</v>
      </c>
      <c r="AA22" s="18">
        <f t="shared" si="3"/>
        <v>1</v>
      </c>
      <c r="AB22" s="18">
        <f t="shared" si="3"/>
        <v>2</v>
      </c>
      <c r="AC22" s="18">
        <f t="shared" si="3"/>
        <v>1</v>
      </c>
      <c r="AD22" s="18">
        <f t="shared" si="3"/>
        <v>2</v>
      </c>
      <c r="AE22" s="18">
        <f t="shared" si="3"/>
        <v>2</v>
      </c>
      <c r="AF22" s="18">
        <f t="shared" si="3"/>
        <v>5</v>
      </c>
      <c r="AG22" s="18">
        <f t="shared" si="3"/>
        <v>3</v>
      </c>
      <c r="AO22" s="16"/>
      <c r="AP22" s="16"/>
      <c r="AQ22" s="16"/>
    </row>
    <row r="23" spans="1:43" ht="13.5">
      <c r="A23" s="23" t="s">
        <v>52</v>
      </c>
      <c r="B23" s="18">
        <f>COUNTIF(B$2:B$16,2)</f>
        <v>1</v>
      </c>
      <c r="C23" s="18">
        <f aca="true" t="shared" si="4" ref="C23:AG23">COUNTIF(C$2:C$16,2)</f>
        <v>2</v>
      </c>
      <c r="D23" s="18">
        <f t="shared" si="4"/>
        <v>2</v>
      </c>
      <c r="E23" s="18">
        <f t="shared" si="4"/>
        <v>2</v>
      </c>
      <c r="F23" s="18">
        <f t="shared" si="4"/>
        <v>2</v>
      </c>
      <c r="G23" s="18">
        <f t="shared" si="4"/>
        <v>2</v>
      </c>
      <c r="H23" s="18">
        <f t="shared" si="4"/>
        <v>1</v>
      </c>
      <c r="I23" s="18">
        <f t="shared" si="4"/>
        <v>3</v>
      </c>
      <c r="J23" s="18">
        <f t="shared" si="4"/>
        <v>1</v>
      </c>
      <c r="K23" s="18">
        <f t="shared" si="4"/>
        <v>1</v>
      </c>
      <c r="L23" s="18">
        <f t="shared" si="4"/>
        <v>1</v>
      </c>
      <c r="M23" s="18">
        <f t="shared" si="4"/>
        <v>1</v>
      </c>
      <c r="N23" s="18">
        <f t="shared" si="4"/>
        <v>1</v>
      </c>
      <c r="O23" s="18">
        <f t="shared" si="4"/>
        <v>1</v>
      </c>
      <c r="P23" s="18">
        <f t="shared" si="4"/>
        <v>1</v>
      </c>
      <c r="Q23" s="18">
        <f t="shared" si="4"/>
        <v>1</v>
      </c>
      <c r="R23" s="18">
        <f t="shared" si="4"/>
        <v>1</v>
      </c>
      <c r="S23" s="18">
        <f t="shared" si="4"/>
        <v>1</v>
      </c>
      <c r="T23" s="18">
        <f t="shared" si="4"/>
        <v>1</v>
      </c>
      <c r="U23" s="18">
        <f t="shared" si="4"/>
        <v>1</v>
      </c>
      <c r="V23" s="18">
        <f t="shared" si="4"/>
        <v>1</v>
      </c>
      <c r="W23" s="18">
        <f t="shared" si="4"/>
        <v>3</v>
      </c>
      <c r="X23" s="18">
        <f t="shared" si="4"/>
        <v>1</v>
      </c>
      <c r="Y23" s="18">
        <f t="shared" si="4"/>
        <v>1</v>
      </c>
      <c r="Z23" s="18">
        <f t="shared" si="4"/>
        <v>2</v>
      </c>
      <c r="AA23" s="18">
        <f t="shared" si="4"/>
        <v>1</v>
      </c>
      <c r="AB23" s="18">
        <f t="shared" si="4"/>
        <v>1</v>
      </c>
      <c r="AC23" s="18">
        <f t="shared" si="4"/>
        <v>1</v>
      </c>
      <c r="AD23" s="18">
        <f t="shared" si="4"/>
        <v>1</v>
      </c>
      <c r="AE23" s="18">
        <f t="shared" si="4"/>
        <v>3</v>
      </c>
      <c r="AF23" s="18">
        <f t="shared" si="4"/>
        <v>2</v>
      </c>
      <c r="AG23" s="18">
        <f t="shared" si="4"/>
        <v>4</v>
      </c>
      <c r="AO23" s="16"/>
      <c r="AP23" s="16"/>
      <c r="AQ23" s="16"/>
    </row>
    <row r="24" spans="1:43" ht="13.5">
      <c r="A24" s="23" t="s">
        <v>53</v>
      </c>
      <c r="B24" s="18">
        <f>COUNTIF(B$2:B$16,3)</f>
        <v>8</v>
      </c>
      <c r="C24" s="18">
        <f aca="true" t="shared" si="5" ref="C24:AG24">COUNTIF(C$2:C$16,3)</f>
        <v>7</v>
      </c>
      <c r="D24" s="18">
        <f t="shared" si="5"/>
        <v>6</v>
      </c>
      <c r="E24" s="18">
        <f t="shared" si="5"/>
        <v>7</v>
      </c>
      <c r="F24" s="18">
        <f t="shared" si="5"/>
        <v>3</v>
      </c>
      <c r="G24" s="18">
        <f t="shared" si="5"/>
        <v>5</v>
      </c>
      <c r="H24" s="18">
        <f t="shared" si="5"/>
        <v>4</v>
      </c>
      <c r="I24" s="18">
        <f t="shared" si="5"/>
        <v>7</v>
      </c>
      <c r="J24" s="18">
        <f t="shared" si="5"/>
        <v>9</v>
      </c>
      <c r="K24" s="18">
        <f t="shared" si="5"/>
        <v>9</v>
      </c>
      <c r="L24" s="18">
        <f t="shared" si="5"/>
        <v>9</v>
      </c>
      <c r="M24" s="18">
        <f t="shared" si="5"/>
        <v>9</v>
      </c>
      <c r="N24" s="18">
        <f t="shared" si="5"/>
        <v>9</v>
      </c>
      <c r="O24" s="18">
        <f t="shared" si="5"/>
        <v>9</v>
      </c>
      <c r="P24" s="18">
        <f t="shared" si="5"/>
        <v>9</v>
      </c>
      <c r="Q24" s="18">
        <f t="shared" si="5"/>
        <v>9</v>
      </c>
      <c r="R24" s="18">
        <f t="shared" si="5"/>
        <v>9</v>
      </c>
      <c r="S24" s="18">
        <f t="shared" si="5"/>
        <v>9</v>
      </c>
      <c r="T24" s="18">
        <f t="shared" si="5"/>
        <v>9</v>
      </c>
      <c r="U24" s="18">
        <f t="shared" si="5"/>
        <v>9</v>
      </c>
      <c r="V24" s="18">
        <f t="shared" si="5"/>
        <v>9</v>
      </c>
      <c r="W24" s="18">
        <f t="shared" si="5"/>
        <v>2</v>
      </c>
      <c r="X24" s="18">
        <f t="shared" si="5"/>
        <v>6</v>
      </c>
      <c r="Y24" s="18">
        <f t="shared" si="5"/>
        <v>3</v>
      </c>
      <c r="Z24" s="18">
        <f t="shared" si="5"/>
        <v>5</v>
      </c>
      <c r="AA24" s="18">
        <f t="shared" si="5"/>
        <v>7</v>
      </c>
      <c r="AB24" s="18">
        <f t="shared" si="5"/>
        <v>7</v>
      </c>
      <c r="AC24" s="18">
        <f t="shared" si="5"/>
        <v>4</v>
      </c>
      <c r="AD24" s="18">
        <f t="shared" si="5"/>
        <v>3</v>
      </c>
      <c r="AE24" s="18">
        <f t="shared" si="5"/>
        <v>5</v>
      </c>
      <c r="AF24" s="18">
        <f t="shared" si="5"/>
        <v>2</v>
      </c>
      <c r="AG24" s="18">
        <f t="shared" si="5"/>
        <v>4</v>
      </c>
      <c r="AO24" s="16"/>
      <c r="AP24" s="16"/>
      <c r="AQ24" s="16"/>
    </row>
    <row r="25" spans="1:43" ht="13.5">
      <c r="A25" s="23" t="s">
        <v>54</v>
      </c>
      <c r="B25" s="18">
        <f>COUNTIF(B$2:B$16,4)</f>
        <v>4</v>
      </c>
      <c r="C25" s="18">
        <f aca="true" t="shared" si="6" ref="C25:AG25">COUNTIF(C$2:C$16,4)</f>
        <v>2</v>
      </c>
      <c r="D25" s="18">
        <f t="shared" si="6"/>
        <v>5</v>
      </c>
      <c r="E25" s="18">
        <f t="shared" si="6"/>
        <v>2</v>
      </c>
      <c r="F25" s="18">
        <f t="shared" si="6"/>
        <v>8</v>
      </c>
      <c r="G25" s="18">
        <f t="shared" si="6"/>
        <v>6</v>
      </c>
      <c r="H25" s="18">
        <f t="shared" si="6"/>
        <v>4</v>
      </c>
      <c r="I25" s="18">
        <f t="shared" si="6"/>
        <v>3</v>
      </c>
      <c r="J25" s="18">
        <f t="shared" si="6"/>
        <v>3</v>
      </c>
      <c r="K25" s="18">
        <f t="shared" si="6"/>
        <v>3</v>
      </c>
      <c r="L25" s="18">
        <f t="shared" si="6"/>
        <v>3</v>
      </c>
      <c r="M25" s="18">
        <f t="shared" si="6"/>
        <v>3</v>
      </c>
      <c r="N25" s="18">
        <f t="shared" si="6"/>
        <v>3</v>
      </c>
      <c r="O25" s="18">
        <f t="shared" si="6"/>
        <v>3</v>
      </c>
      <c r="P25" s="18">
        <f t="shared" si="6"/>
        <v>3</v>
      </c>
      <c r="Q25" s="18">
        <f t="shared" si="6"/>
        <v>3</v>
      </c>
      <c r="R25" s="18">
        <f t="shared" si="6"/>
        <v>3</v>
      </c>
      <c r="S25" s="18">
        <f t="shared" si="6"/>
        <v>3</v>
      </c>
      <c r="T25" s="18">
        <f t="shared" si="6"/>
        <v>3</v>
      </c>
      <c r="U25" s="18">
        <f t="shared" si="6"/>
        <v>3</v>
      </c>
      <c r="V25" s="18">
        <f t="shared" si="6"/>
        <v>3</v>
      </c>
      <c r="W25" s="18">
        <f t="shared" si="6"/>
        <v>4</v>
      </c>
      <c r="X25" s="18">
        <f t="shared" si="6"/>
        <v>6</v>
      </c>
      <c r="Y25" s="18">
        <f t="shared" si="6"/>
        <v>8</v>
      </c>
      <c r="Z25" s="18">
        <f t="shared" si="6"/>
        <v>5</v>
      </c>
      <c r="AA25" s="18">
        <f t="shared" si="6"/>
        <v>3</v>
      </c>
      <c r="AB25" s="18">
        <f t="shared" si="6"/>
        <v>4</v>
      </c>
      <c r="AC25" s="18">
        <f t="shared" si="6"/>
        <v>8</v>
      </c>
      <c r="AD25" s="18">
        <f t="shared" si="6"/>
        <v>8</v>
      </c>
      <c r="AE25" s="18">
        <f t="shared" si="6"/>
        <v>4</v>
      </c>
      <c r="AF25" s="18">
        <f t="shared" si="6"/>
        <v>3</v>
      </c>
      <c r="AG25" s="18">
        <f t="shared" si="6"/>
        <v>4</v>
      </c>
      <c r="AO25" s="16"/>
      <c r="AP25" s="16"/>
      <c r="AQ25" s="16"/>
    </row>
    <row r="26" spans="1:43" ht="13.5">
      <c r="A26" s="23" t="s">
        <v>55</v>
      </c>
      <c r="B26" s="18">
        <f>COUNTIF(B$2:B$16,0)</f>
        <v>1</v>
      </c>
      <c r="C26" s="18">
        <f aca="true" t="shared" si="7" ref="C26:AG26">COUNTIF(C$2:C$16,0)</f>
        <v>1</v>
      </c>
      <c r="D26" s="18">
        <f t="shared" si="7"/>
        <v>1</v>
      </c>
      <c r="E26" s="18">
        <f t="shared" si="7"/>
        <v>2</v>
      </c>
      <c r="F26" s="18">
        <f t="shared" si="7"/>
        <v>1</v>
      </c>
      <c r="G26" s="18">
        <f t="shared" si="7"/>
        <v>1</v>
      </c>
      <c r="H26" s="18">
        <f t="shared" si="7"/>
        <v>1</v>
      </c>
      <c r="I26" s="18">
        <f t="shared" si="7"/>
        <v>1</v>
      </c>
      <c r="J26" s="18">
        <f t="shared" si="7"/>
        <v>1</v>
      </c>
      <c r="K26" s="18">
        <f t="shared" si="7"/>
        <v>1</v>
      </c>
      <c r="L26" s="18">
        <f t="shared" si="7"/>
        <v>1</v>
      </c>
      <c r="M26" s="18">
        <f t="shared" si="7"/>
        <v>1</v>
      </c>
      <c r="N26" s="18">
        <f t="shared" si="7"/>
        <v>1</v>
      </c>
      <c r="O26" s="18">
        <f t="shared" si="7"/>
        <v>1</v>
      </c>
      <c r="P26" s="18">
        <f t="shared" si="7"/>
        <v>1</v>
      </c>
      <c r="Q26" s="18">
        <f t="shared" si="7"/>
        <v>1</v>
      </c>
      <c r="R26" s="18">
        <f t="shared" si="7"/>
        <v>1</v>
      </c>
      <c r="S26" s="18">
        <f t="shared" si="7"/>
        <v>1</v>
      </c>
      <c r="T26" s="18">
        <f t="shared" si="7"/>
        <v>1</v>
      </c>
      <c r="U26" s="18">
        <f t="shared" si="7"/>
        <v>1</v>
      </c>
      <c r="V26" s="18">
        <f t="shared" si="7"/>
        <v>1</v>
      </c>
      <c r="W26" s="18">
        <f t="shared" si="7"/>
        <v>1</v>
      </c>
      <c r="X26" s="18">
        <f t="shared" si="7"/>
        <v>1</v>
      </c>
      <c r="Y26" s="18">
        <f t="shared" si="7"/>
        <v>1</v>
      </c>
      <c r="Z26" s="18">
        <f t="shared" si="7"/>
        <v>2</v>
      </c>
      <c r="AA26" s="18">
        <f t="shared" si="7"/>
        <v>3</v>
      </c>
      <c r="AB26" s="18">
        <f t="shared" si="7"/>
        <v>1</v>
      </c>
      <c r="AC26" s="18">
        <f t="shared" si="7"/>
        <v>1</v>
      </c>
      <c r="AD26" s="18">
        <f t="shared" si="7"/>
        <v>1</v>
      </c>
      <c r="AE26" s="18">
        <f t="shared" si="7"/>
        <v>1</v>
      </c>
      <c r="AF26" s="18">
        <f t="shared" si="7"/>
        <v>3</v>
      </c>
      <c r="AG26" s="18">
        <f t="shared" si="7"/>
        <v>0</v>
      </c>
      <c r="AO26" s="16"/>
      <c r="AP26" s="16"/>
      <c r="AQ26" s="16"/>
    </row>
    <row r="28" spans="20:22" ht="13.5">
      <c r="T28" s="24"/>
      <c r="U28" s="24"/>
      <c r="V28" s="24"/>
    </row>
    <row r="29" spans="1:41" ht="101.25" customHeight="1">
      <c r="A29" s="17"/>
      <c r="B29" s="25" t="str">
        <f>AG1</f>
        <v>Appréciation globale</v>
      </c>
      <c r="C29" s="26" t="s">
        <v>15</v>
      </c>
      <c r="D29" s="27" t="str">
        <f>B1</f>
        <v>intérêt 1.</v>
      </c>
      <c r="E29" s="27" t="str">
        <f aca="true" t="shared" si="8" ref="E29:J29">C1</f>
        <v>riche 2.</v>
      </c>
      <c r="F29" s="27" t="str">
        <f t="shared" si="8"/>
        <v>importance 3.</v>
      </c>
      <c r="G29" s="27" t="str">
        <f t="shared" si="8"/>
        <v>coordonné 4.</v>
      </c>
      <c r="H29" s="27" t="str">
        <f t="shared" si="8"/>
        <v>prérequis 5.</v>
      </c>
      <c r="I29" s="27" t="str">
        <f t="shared" si="8"/>
        <v>obj. clairs 6.</v>
      </c>
      <c r="J29" s="27" t="str">
        <f t="shared" si="8"/>
        <v>obj. atteints 7.</v>
      </c>
      <c r="K29" s="26" t="s">
        <v>16</v>
      </c>
      <c r="L29" s="27" t="str">
        <f>I1</f>
        <v>structuré 8.</v>
      </c>
      <c r="M29" s="27" t="str">
        <f aca="true" t="shared" si="9" ref="M29:Y29">J1</f>
        <v>clareté 9.</v>
      </c>
      <c r="N29" s="27" t="str">
        <f t="shared" si="9"/>
        <v>équilibre 10.</v>
      </c>
      <c r="O29" s="27" t="str">
        <f t="shared" si="9"/>
        <v>stimulant 11.</v>
      </c>
      <c r="P29" s="27" t="str">
        <f t="shared" si="9"/>
        <v>rythme 12.</v>
      </c>
      <c r="Q29" s="27" t="str">
        <f t="shared" si="9"/>
        <v>climat 13.</v>
      </c>
      <c r="R29" s="27" t="str">
        <f t="shared" si="9"/>
        <v>expression 14.</v>
      </c>
      <c r="S29" s="27" t="str">
        <f t="shared" si="9"/>
        <v>disponibilité 15.</v>
      </c>
      <c r="T29" s="27" t="str">
        <f t="shared" si="9"/>
        <v>réponses 16.</v>
      </c>
      <c r="U29" s="27" t="str">
        <f t="shared" si="9"/>
        <v>amélioration 17.</v>
      </c>
      <c r="V29" s="27" t="str">
        <f t="shared" si="9"/>
        <v>supports 18.</v>
      </c>
      <c r="W29" s="27" t="str">
        <f t="shared" si="9"/>
        <v>documentation 19.</v>
      </c>
      <c r="X29" s="27" t="str">
        <f t="shared" si="9"/>
        <v>préparation tests 20.</v>
      </c>
      <c r="Y29" s="27" t="str">
        <f t="shared" si="9"/>
        <v>difficulté tests 21</v>
      </c>
      <c r="Z29" s="60" t="s">
        <v>49</v>
      </c>
      <c r="AA29" s="63" t="str">
        <f aca="true" t="shared" si="10" ref="AA29:AF29">W1</f>
        <v>formulation 22.</v>
      </c>
      <c r="AB29" s="27" t="str">
        <f t="shared" si="10"/>
        <v>nombre 23.</v>
      </c>
      <c r="AC29" s="27" t="str">
        <f t="shared" si="10"/>
        <v>difficulté 24.</v>
      </c>
      <c r="AD29" s="27" t="str">
        <f t="shared" si="10"/>
        <v>assimilation 25.</v>
      </c>
      <c r="AE29" s="27" t="str">
        <f t="shared" si="10"/>
        <v>coordination 26.</v>
      </c>
      <c r="AF29" s="28" t="str">
        <f t="shared" si="10"/>
        <v>feedbacks 27.</v>
      </c>
      <c r="AG29" s="64" t="s">
        <v>17</v>
      </c>
      <c r="AH29" s="61" t="str">
        <f>AC1</f>
        <v>participation 28.</v>
      </c>
      <c r="AI29" s="59" t="str">
        <f>AD1</f>
        <v>travail régulier 29.</v>
      </c>
      <c r="AJ29" s="59" t="str">
        <f>AE1</f>
        <v>utilisation doc 30.</v>
      </c>
      <c r="AK29" s="62" t="str">
        <f>AF1</f>
        <v>nb. heures 31.</v>
      </c>
      <c r="AM29" s="16"/>
      <c r="AN29" s="16"/>
      <c r="AO29" s="16"/>
    </row>
    <row r="30" spans="1:41" ht="13.5">
      <c r="A30" s="29" t="s">
        <v>0</v>
      </c>
      <c r="B30" s="30">
        <f>AG25/AG19</f>
        <v>0.26666666666666666</v>
      </c>
      <c r="C30" s="30"/>
      <c r="D30" s="31">
        <f aca="true" t="shared" si="11" ref="D30:J30">B25/B19</f>
        <v>0.26666666666666666</v>
      </c>
      <c r="E30" s="31">
        <f t="shared" si="11"/>
        <v>0.13333333333333333</v>
      </c>
      <c r="F30" s="31">
        <f t="shared" si="11"/>
        <v>0.3333333333333333</v>
      </c>
      <c r="G30" s="31">
        <f t="shared" si="11"/>
        <v>0.13333333333333333</v>
      </c>
      <c r="H30" s="31">
        <f t="shared" si="11"/>
        <v>0.5333333333333333</v>
      </c>
      <c r="I30" s="31">
        <f t="shared" si="11"/>
        <v>0.4</v>
      </c>
      <c r="J30" s="31">
        <f t="shared" si="11"/>
        <v>0.26666666666666666</v>
      </c>
      <c r="K30" s="30"/>
      <c r="L30" s="54">
        <f aca="true" t="shared" si="12" ref="L30:Y30">I25/I19</f>
        <v>0.2</v>
      </c>
      <c r="M30" s="55">
        <f t="shared" si="12"/>
        <v>0.2</v>
      </c>
      <c r="N30" s="55">
        <f t="shared" si="12"/>
        <v>0.2</v>
      </c>
      <c r="O30" s="55">
        <f t="shared" si="12"/>
        <v>0.2</v>
      </c>
      <c r="P30" s="55">
        <f t="shared" si="12"/>
        <v>0.2</v>
      </c>
      <c r="Q30" s="55">
        <f t="shared" si="12"/>
        <v>0.2</v>
      </c>
      <c r="R30" s="55">
        <f t="shared" si="12"/>
        <v>0.2</v>
      </c>
      <c r="S30" s="55">
        <f t="shared" si="12"/>
        <v>0.2</v>
      </c>
      <c r="T30" s="55">
        <f t="shared" si="12"/>
        <v>0.2</v>
      </c>
      <c r="U30" s="55">
        <f t="shared" si="12"/>
        <v>0.2</v>
      </c>
      <c r="V30" s="55">
        <f t="shared" si="12"/>
        <v>0.2</v>
      </c>
      <c r="W30" s="55">
        <f t="shared" si="12"/>
        <v>0.2</v>
      </c>
      <c r="X30" s="55">
        <f t="shared" si="12"/>
        <v>0.2</v>
      </c>
      <c r="Y30" s="56">
        <f t="shared" si="12"/>
        <v>0.2</v>
      </c>
      <c r="Z30" s="57"/>
      <c r="AA30" s="54">
        <f aca="true" t="shared" si="13" ref="AA30:AF30">W25/W19</f>
        <v>0.26666666666666666</v>
      </c>
      <c r="AB30" s="55">
        <f t="shared" si="13"/>
        <v>0.4</v>
      </c>
      <c r="AC30" s="55">
        <f t="shared" si="13"/>
        <v>0.5333333333333333</v>
      </c>
      <c r="AD30" s="55">
        <f t="shared" si="13"/>
        <v>0.3333333333333333</v>
      </c>
      <c r="AE30" s="55">
        <f t="shared" si="13"/>
        <v>0.2</v>
      </c>
      <c r="AF30" s="56">
        <f t="shared" si="13"/>
        <v>0.26666666666666666</v>
      </c>
      <c r="AG30" s="31"/>
      <c r="AH30" s="54">
        <f>AC25/AC19</f>
        <v>0.5333333333333333</v>
      </c>
      <c r="AI30" s="55">
        <f>AD25/AD19</f>
        <v>0.5333333333333333</v>
      </c>
      <c r="AJ30" s="55">
        <f>AE25/AE19</f>
        <v>0.26666666666666666</v>
      </c>
      <c r="AK30" s="56">
        <f>AF25/AF19</f>
        <v>0.2</v>
      </c>
      <c r="AM30" s="16"/>
      <c r="AN30" s="16"/>
      <c r="AO30" s="16"/>
    </row>
    <row r="31" spans="1:41" ht="13.5">
      <c r="A31" s="29" t="s">
        <v>1</v>
      </c>
      <c r="B31" s="30">
        <f>AG24/AG19</f>
        <v>0.26666666666666666</v>
      </c>
      <c r="C31" s="30"/>
      <c r="D31" s="31">
        <f aca="true" t="shared" si="14" ref="D31:J31">B24/B19</f>
        <v>0.5333333333333333</v>
      </c>
      <c r="E31" s="31">
        <f t="shared" si="14"/>
        <v>0.4666666666666667</v>
      </c>
      <c r="F31" s="31">
        <f t="shared" si="14"/>
        <v>0.4</v>
      </c>
      <c r="G31" s="31">
        <f t="shared" si="14"/>
        <v>0.4666666666666667</v>
      </c>
      <c r="H31" s="31">
        <f t="shared" si="14"/>
        <v>0.2</v>
      </c>
      <c r="I31" s="31">
        <f t="shared" si="14"/>
        <v>0.3333333333333333</v>
      </c>
      <c r="J31" s="31">
        <f t="shared" si="14"/>
        <v>0.26666666666666666</v>
      </c>
      <c r="K31" s="30"/>
      <c r="L31" s="57">
        <f aca="true" t="shared" si="15" ref="L31:Y31">I24/I19</f>
        <v>0.4666666666666667</v>
      </c>
      <c r="M31" s="31">
        <f t="shared" si="15"/>
        <v>0.6</v>
      </c>
      <c r="N31" s="31">
        <f t="shared" si="15"/>
        <v>0.6</v>
      </c>
      <c r="O31" s="31">
        <f t="shared" si="15"/>
        <v>0.6</v>
      </c>
      <c r="P31" s="31">
        <f t="shared" si="15"/>
        <v>0.6</v>
      </c>
      <c r="Q31" s="31">
        <f t="shared" si="15"/>
        <v>0.6</v>
      </c>
      <c r="R31" s="31">
        <f t="shared" si="15"/>
        <v>0.6</v>
      </c>
      <c r="S31" s="31">
        <f t="shared" si="15"/>
        <v>0.6</v>
      </c>
      <c r="T31" s="31">
        <f t="shared" si="15"/>
        <v>0.6</v>
      </c>
      <c r="U31" s="31">
        <f t="shared" si="15"/>
        <v>0.6</v>
      </c>
      <c r="V31" s="31">
        <f t="shared" si="15"/>
        <v>0.6</v>
      </c>
      <c r="W31" s="31">
        <f t="shared" si="15"/>
        <v>0.6</v>
      </c>
      <c r="X31" s="31">
        <f t="shared" si="15"/>
        <v>0.6</v>
      </c>
      <c r="Y31" s="32">
        <f t="shared" si="15"/>
        <v>0.6</v>
      </c>
      <c r="Z31" s="57"/>
      <c r="AA31" s="57">
        <f aca="true" t="shared" si="16" ref="AA31:AF31">W24/W19</f>
        <v>0.13333333333333333</v>
      </c>
      <c r="AB31" s="31">
        <f t="shared" si="16"/>
        <v>0.4</v>
      </c>
      <c r="AC31" s="31">
        <f t="shared" si="16"/>
        <v>0.2</v>
      </c>
      <c r="AD31" s="31">
        <f t="shared" si="16"/>
        <v>0.3333333333333333</v>
      </c>
      <c r="AE31" s="31">
        <f t="shared" si="16"/>
        <v>0.4666666666666667</v>
      </c>
      <c r="AF31" s="32">
        <f t="shared" si="16"/>
        <v>0.4666666666666667</v>
      </c>
      <c r="AG31" s="31"/>
      <c r="AH31" s="57">
        <f>AC24/AC19</f>
        <v>0.26666666666666666</v>
      </c>
      <c r="AI31" s="31">
        <f>AD24/AD19</f>
        <v>0.2</v>
      </c>
      <c r="AJ31" s="31">
        <f>AE24/AE19</f>
        <v>0.3333333333333333</v>
      </c>
      <c r="AK31" s="32">
        <f>AF24/AF19</f>
        <v>0.13333333333333333</v>
      </c>
      <c r="AM31" s="16"/>
      <c r="AN31" s="16"/>
      <c r="AO31" s="16"/>
    </row>
    <row r="32" spans="1:41" ht="13.5">
      <c r="A32" s="29" t="s">
        <v>2</v>
      </c>
      <c r="B32" s="30">
        <f>AG26/AG19</f>
        <v>0</v>
      </c>
      <c r="C32" s="30"/>
      <c r="D32" s="31">
        <f aca="true" t="shared" si="17" ref="D32:J32">B26/B19</f>
        <v>0.06666666666666667</v>
      </c>
      <c r="E32" s="31">
        <f t="shared" si="17"/>
        <v>0.06666666666666667</v>
      </c>
      <c r="F32" s="31">
        <f t="shared" si="17"/>
        <v>0.06666666666666667</v>
      </c>
      <c r="G32" s="31">
        <f t="shared" si="17"/>
        <v>0.13333333333333333</v>
      </c>
      <c r="H32" s="31">
        <f t="shared" si="17"/>
        <v>0.06666666666666667</v>
      </c>
      <c r="I32" s="31">
        <f t="shared" si="17"/>
        <v>0.06666666666666667</v>
      </c>
      <c r="J32" s="31">
        <f t="shared" si="17"/>
        <v>0.06666666666666667</v>
      </c>
      <c r="K32" s="30"/>
      <c r="L32" s="57">
        <f aca="true" t="shared" si="18" ref="L32:Y32">I26/I19</f>
        <v>0.06666666666666667</v>
      </c>
      <c r="M32" s="31">
        <f t="shared" si="18"/>
        <v>0.06666666666666667</v>
      </c>
      <c r="N32" s="31">
        <f t="shared" si="18"/>
        <v>0.06666666666666667</v>
      </c>
      <c r="O32" s="31">
        <f t="shared" si="18"/>
        <v>0.06666666666666667</v>
      </c>
      <c r="P32" s="31">
        <f t="shared" si="18"/>
        <v>0.06666666666666667</v>
      </c>
      <c r="Q32" s="31">
        <f t="shared" si="18"/>
        <v>0.06666666666666667</v>
      </c>
      <c r="R32" s="31">
        <f t="shared" si="18"/>
        <v>0.06666666666666667</v>
      </c>
      <c r="S32" s="31">
        <f t="shared" si="18"/>
        <v>0.06666666666666667</v>
      </c>
      <c r="T32" s="31">
        <f t="shared" si="18"/>
        <v>0.06666666666666667</v>
      </c>
      <c r="U32" s="31">
        <f t="shared" si="18"/>
        <v>0.06666666666666667</v>
      </c>
      <c r="V32" s="31">
        <f t="shared" si="18"/>
        <v>0.06666666666666667</v>
      </c>
      <c r="W32" s="31">
        <f t="shared" si="18"/>
        <v>0.06666666666666667</v>
      </c>
      <c r="X32" s="31">
        <f t="shared" si="18"/>
        <v>0.06666666666666667</v>
      </c>
      <c r="Y32" s="32">
        <f t="shared" si="18"/>
        <v>0.06666666666666667</v>
      </c>
      <c r="Z32" s="57"/>
      <c r="AA32" s="57">
        <f aca="true" t="shared" si="19" ref="AA32:AF32">W26/W19</f>
        <v>0.06666666666666667</v>
      </c>
      <c r="AB32" s="31">
        <f t="shared" si="19"/>
        <v>0.06666666666666667</v>
      </c>
      <c r="AC32" s="31">
        <f t="shared" si="19"/>
        <v>0.06666666666666667</v>
      </c>
      <c r="AD32" s="31">
        <f t="shared" si="19"/>
        <v>0.13333333333333333</v>
      </c>
      <c r="AE32" s="31">
        <f t="shared" si="19"/>
        <v>0.2</v>
      </c>
      <c r="AF32" s="32">
        <f t="shared" si="19"/>
        <v>0.06666666666666667</v>
      </c>
      <c r="AG32" s="31"/>
      <c r="AH32" s="57">
        <f>AC26/AC19</f>
        <v>0.06666666666666667</v>
      </c>
      <c r="AI32" s="31">
        <f>AD26/AD19</f>
        <v>0.06666666666666667</v>
      </c>
      <c r="AJ32" s="31">
        <f>AE26/AE19</f>
        <v>0.06666666666666667</v>
      </c>
      <c r="AK32" s="32">
        <f>AF23/AF19</f>
        <v>0.13333333333333333</v>
      </c>
      <c r="AM32" s="16"/>
      <c r="AN32" s="16"/>
      <c r="AO32" s="16"/>
    </row>
    <row r="33" spans="1:41" ht="13.5">
      <c r="A33" s="29" t="s">
        <v>3</v>
      </c>
      <c r="B33" s="30">
        <f>AG23/AG19</f>
        <v>0.26666666666666666</v>
      </c>
      <c r="C33" s="30"/>
      <c r="D33" s="31">
        <f aca="true" t="shared" si="20" ref="D33:J33">B23/B19</f>
        <v>0.06666666666666667</v>
      </c>
      <c r="E33" s="31">
        <f t="shared" si="20"/>
        <v>0.13333333333333333</v>
      </c>
      <c r="F33" s="31">
        <f t="shared" si="20"/>
        <v>0.13333333333333333</v>
      </c>
      <c r="G33" s="31">
        <f t="shared" si="20"/>
        <v>0.13333333333333333</v>
      </c>
      <c r="H33" s="31">
        <f t="shared" si="20"/>
        <v>0.13333333333333333</v>
      </c>
      <c r="I33" s="31">
        <f t="shared" si="20"/>
        <v>0.13333333333333333</v>
      </c>
      <c r="J33" s="31">
        <f t="shared" si="20"/>
        <v>0.06666666666666667</v>
      </c>
      <c r="K33" s="30"/>
      <c r="L33" s="57">
        <f aca="true" t="shared" si="21" ref="L33:Y33">I23/I19</f>
        <v>0.2</v>
      </c>
      <c r="M33" s="31">
        <f t="shared" si="21"/>
        <v>0.06666666666666667</v>
      </c>
      <c r="N33" s="31">
        <f t="shared" si="21"/>
        <v>0.06666666666666667</v>
      </c>
      <c r="O33" s="31">
        <f t="shared" si="21"/>
        <v>0.06666666666666667</v>
      </c>
      <c r="P33" s="31">
        <f t="shared" si="21"/>
        <v>0.06666666666666667</v>
      </c>
      <c r="Q33" s="31">
        <f t="shared" si="21"/>
        <v>0.06666666666666667</v>
      </c>
      <c r="R33" s="31">
        <f t="shared" si="21"/>
        <v>0.06666666666666667</v>
      </c>
      <c r="S33" s="31">
        <f t="shared" si="21"/>
        <v>0.06666666666666667</v>
      </c>
      <c r="T33" s="31">
        <f t="shared" si="21"/>
        <v>0.06666666666666667</v>
      </c>
      <c r="U33" s="31">
        <f t="shared" si="21"/>
        <v>0.06666666666666667</v>
      </c>
      <c r="V33" s="31">
        <f t="shared" si="21"/>
        <v>0.06666666666666667</v>
      </c>
      <c r="W33" s="31">
        <f t="shared" si="21"/>
        <v>0.06666666666666667</v>
      </c>
      <c r="X33" s="31">
        <f t="shared" si="21"/>
        <v>0.06666666666666667</v>
      </c>
      <c r="Y33" s="32">
        <f t="shared" si="21"/>
        <v>0.06666666666666667</v>
      </c>
      <c r="Z33" s="57"/>
      <c r="AA33" s="57">
        <f aca="true" t="shared" si="22" ref="AA33:AF33">W23/W19</f>
        <v>0.2</v>
      </c>
      <c r="AB33" s="31">
        <f t="shared" si="22"/>
        <v>0.06666666666666667</v>
      </c>
      <c r="AC33" s="31">
        <f t="shared" si="22"/>
        <v>0.06666666666666667</v>
      </c>
      <c r="AD33" s="31">
        <f t="shared" si="22"/>
        <v>0.13333333333333333</v>
      </c>
      <c r="AE33" s="31">
        <f t="shared" si="22"/>
        <v>0.06666666666666667</v>
      </c>
      <c r="AF33" s="32">
        <f t="shared" si="22"/>
        <v>0.06666666666666667</v>
      </c>
      <c r="AG33" s="31"/>
      <c r="AH33" s="57">
        <f>AC23/AC19</f>
        <v>0.06666666666666667</v>
      </c>
      <c r="AI33" s="31">
        <f>AD23/AD19</f>
        <v>0.06666666666666667</v>
      </c>
      <c r="AJ33" s="31">
        <f>AE23/AE19</f>
        <v>0.2</v>
      </c>
      <c r="AK33" s="32">
        <f>AF22/AF19</f>
        <v>0.3333333333333333</v>
      </c>
      <c r="AM33" s="16"/>
      <c r="AN33" s="16"/>
      <c r="AO33" s="16"/>
    </row>
    <row r="34" spans="1:41" ht="13.5">
      <c r="A34" s="33" t="s">
        <v>4</v>
      </c>
      <c r="B34" s="34">
        <f>AG22/AG19</f>
        <v>0.2</v>
      </c>
      <c r="C34" s="34"/>
      <c r="D34" s="35">
        <f aca="true" t="shared" si="23" ref="D34:J34">B22/B19</f>
        <v>0.06666666666666667</v>
      </c>
      <c r="E34" s="35">
        <f t="shared" si="23"/>
        <v>0.2</v>
      </c>
      <c r="F34" s="35">
        <f t="shared" si="23"/>
        <v>0.06666666666666667</v>
      </c>
      <c r="G34" s="35">
        <f t="shared" si="23"/>
        <v>0.13333333333333333</v>
      </c>
      <c r="H34" s="35">
        <f t="shared" si="23"/>
        <v>0.06666666666666667</v>
      </c>
      <c r="I34" s="35">
        <f t="shared" si="23"/>
        <v>0.06666666666666667</v>
      </c>
      <c r="J34" s="35">
        <f t="shared" si="23"/>
        <v>0.3333333333333333</v>
      </c>
      <c r="K34" s="34"/>
      <c r="L34" s="58">
        <f aca="true" t="shared" si="24" ref="L34:Y34">I22/I19</f>
        <v>0.06666666666666667</v>
      </c>
      <c r="M34" s="35">
        <f t="shared" si="24"/>
        <v>0.06666666666666667</v>
      </c>
      <c r="N34" s="35">
        <f t="shared" si="24"/>
        <v>0.06666666666666667</v>
      </c>
      <c r="O34" s="35">
        <f t="shared" si="24"/>
        <v>0.06666666666666667</v>
      </c>
      <c r="P34" s="35">
        <f t="shared" si="24"/>
        <v>0.06666666666666667</v>
      </c>
      <c r="Q34" s="35">
        <f t="shared" si="24"/>
        <v>0.06666666666666667</v>
      </c>
      <c r="R34" s="35">
        <f t="shared" si="24"/>
        <v>0.06666666666666667</v>
      </c>
      <c r="S34" s="35">
        <f t="shared" si="24"/>
        <v>0.06666666666666667</v>
      </c>
      <c r="T34" s="35">
        <f t="shared" si="24"/>
        <v>0.06666666666666667</v>
      </c>
      <c r="U34" s="35">
        <f t="shared" si="24"/>
        <v>0.06666666666666667</v>
      </c>
      <c r="V34" s="35">
        <f t="shared" si="24"/>
        <v>0.06666666666666667</v>
      </c>
      <c r="W34" s="35">
        <f t="shared" si="24"/>
        <v>0.06666666666666667</v>
      </c>
      <c r="X34" s="35">
        <f t="shared" si="24"/>
        <v>0.06666666666666667</v>
      </c>
      <c r="Y34" s="36">
        <f t="shared" si="24"/>
        <v>0.06666666666666667</v>
      </c>
      <c r="Z34" s="58"/>
      <c r="AA34" s="58">
        <f aca="true" t="shared" si="25" ref="AA34:AF34">W22/W19</f>
        <v>0.3333333333333333</v>
      </c>
      <c r="AB34" s="35">
        <f t="shared" si="25"/>
        <v>0.06666666666666667</v>
      </c>
      <c r="AC34" s="35">
        <f t="shared" si="25"/>
        <v>0.13333333333333333</v>
      </c>
      <c r="AD34" s="35">
        <f t="shared" si="25"/>
        <v>0.06666666666666667</v>
      </c>
      <c r="AE34" s="35">
        <f t="shared" si="25"/>
        <v>0.06666666666666667</v>
      </c>
      <c r="AF34" s="36">
        <f t="shared" si="25"/>
        <v>0.13333333333333333</v>
      </c>
      <c r="AG34" s="35"/>
      <c r="AH34" s="58">
        <f>AC22/AC19</f>
        <v>0.06666666666666667</v>
      </c>
      <c r="AI34" s="35">
        <f>AD22/AD19</f>
        <v>0.13333333333333333</v>
      </c>
      <c r="AJ34" s="35">
        <f>AE22/AE19</f>
        <v>0.13333333333333333</v>
      </c>
      <c r="AK34" s="36">
        <f>AF26/AF19</f>
        <v>0.2</v>
      </c>
      <c r="AM34" s="16"/>
      <c r="AN34" s="16"/>
      <c r="AO34" s="16"/>
    </row>
    <row r="35" spans="2:37" ht="13.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</row>
    <row r="36" spans="6:11" ht="135" customHeight="1">
      <c r="F36" s="38"/>
      <c r="G36" s="39" t="s">
        <v>56</v>
      </c>
      <c r="H36" s="38" t="s">
        <v>10</v>
      </c>
      <c r="I36" s="40" t="s">
        <v>57</v>
      </c>
      <c r="J36" s="38" t="s">
        <v>11</v>
      </c>
      <c r="K36" s="41"/>
    </row>
    <row r="37" spans="5:11" ht="13.5">
      <c r="E37" s="24"/>
      <c r="G37" s="42">
        <f>AVERAGE(AG2:AG16)</f>
        <v>2.6</v>
      </c>
      <c r="H37" s="43">
        <f>MEDIAN(AG2:AG16)</f>
        <v>3</v>
      </c>
      <c r="I37" s="44">
        <f>AVERAGE(AF2:AF16)</f>
        <v>1.8</v>
      </c>
      <c r="J37" s="43">
        <f>MEDIAN(AF2,AF16)</f>
        <v>3</v>
      </c>
      <c r="K37" s="41"/>
    </row>
    <row r="38" ht="13.5">
      <c r="AB38" s="37"/>
    </row>
    <row r="39" ht="13.5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AI17"/>
  </dataValidations>
  <printOptions gridLines="1" horizontalCentered="1"/>
  <pageMargins left="0.1968503937007874" right="0.2362204724409449" top="0.5118110236220472" bottom="0.3937007874015748" header="0.1968503937007874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pédagogique&amp;R&amp;9&amp;F&amp;8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2011-07-19T08:25:37Z</cp:lastPrinted>
  <dcterms:created xsi:type="dcterms:W3CDTF">1999-02-12T07:28:23Z</dcterms:created>
  <dcterms:modified xsi:type="dcterms:W3CDTF">2011-07-25T09:11:10Z</dcterms:modified>
  <cp:category/>
  <cp:version/>
  <cp:contentType/>
  <cp:contentStatus/>
</cp:coreProperties>
</file>